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bbins365.sharepoint.com/sites/pru-tx/peat/Contract Years/2025-2026/Applications &amp; Forms/"/>
    </mc:Choice>
  </mc:AlternateContent>
  <xr:revisionPtr revIDLastSave="5180" documentId="14_{55D4F345-5A6C-4943-8BDC-D002EB36513E}" xr6:coauthVersionLast="47" xr6:coauthVersionMax="47" xr10:uidLastSave="{8267E246-A068-4134-B0CA-A0E320FA90CF}"/>
  <bookViews>
    <workbookView xWindow="-120" yWindow="-120" windowWidth="29040" windowHeight="15720" tabRatio="758" firstSheet="2" activeTab="2" xr2:uid="{00000000-000D-0000-FFFF-FFFF00000000}"/>
  </bookViews>
  <sheets>
    <sheet name="Arm-Ed Old" sheetId="37" state="hidden" r:id="rId1"/>
    <sheet name="LEL Old" sheetId="39" state="hidden" r:id="rId2"/>
    <sheet name="Intro" sheetId="28" r:id="rId3"/>
    <sheet name="Gen" sheetId="1" r:id="rId4"/>
    <sheet name="GL" sheetId="7" r:id="rId5"/>
    <sheet name="LEL" sheetId="36" r:id="rId6"/>
    <sheet name="Arm-Ed" sheetId="35" r:id="rId7"/>
    <sheet name="Auto SOV" sheetId="34" r:id="rId8"/>
    <sheet name="Auto PD-Lia" sheetId="8" r:id="rId9"/>
    <sheet name="Prop SOV" sheetId="25" r:id="rId10"/>
    <sheet name="Prop-Inland Marine" sheetId="4" r:id="rId11"/>
    <sheet name="Crime" sheetId="26" r:id="rId12"/>
    <sheet name="ELL" sheetId="16" r:id="rId13"/>
    <sheet name="Excess" sheetId="19" r:id="rId14"/>
    <sheet name="Data Validation" sheetId="31" state="hidden" r:id="rId15"/>
  </sheets>
  <externalReferences>
    <externalReference r:id="rId16"/>
    <externalReference r:id="rId17"/>
    <externalReference r:id="rId18"/>
    <externalReference r:id="rId19"/>
  </externalReferences>
  <definedNames>
    <definedName name="Buildings">'[1]Property Statement of Values'!$M$4:$M$77</definedName>
    <definedName name="CombinedClaimData2022">'[2]Pivot Losses'!$A$4:$G$535</definedName>
    <definedName name="Construction" localSheetId="6">#REF!</definedName>
    <definedName name="Construction" localSheetId="0">#REF!</definedName>
    <definedName name="Construction" localSheetId="5">#REF!</definedName>
    <definedName name="Construction" localSheetId="1">#REF!</definedName>
    <definedName name="Construction">#REF!</definedName>
    <definedName name="Construction_Type" localSheetId="6">#REF!</definedName>
    <definedName name="Construction_Type" localSheetId="0">#REF!</definedName>
    <definedName name="Construction_Type" localSheetId="5">#REF!</definedName>
    <definedName name="Construction_Type" localSheetId="1">#REF!</definedName>
    <definedName name="Construction_Type">#REF!</definedName>
    <definedName name="Contents">'[1]Property Statement of Values'!$N$4:$N$77</definedName>
    <definedName name="CrimeDeductibles" localSheetId="11">Crime!$D$32:$D$36</definedName>
    <definedName name="CrimeLimits" localSheetId="11">Crime!$C$32:$C$40</definedName>
    <definedName name="MemberContributions">'[2]Member Contributions'!$A$2:$L$99</definedName>
    <definedName name="MemberLimits">'[2]Member Limits and Deductibles'!$A$3:$O$99</definedName>
    <definedName name="sdf" localSheetId="6">#REF!</definedName>
    <definedName name="sdf" localSheetId="0">#REF!</definedName>
    <definedName name="sdf" localSheetId="5">#REF!</definedName>
    <definedName name="sdf" localSheetId="1">#REF!</definedName>
    <definedName name="sdf">#REF!</definedName>
    <definedName name="ValidInfo">'[3].'!$A$1:$A$2</definedName>
    <definedName name="Values">'[1]Property Statement of Values'!$L$4:$L$77</definedName>
    <definedName name="wew">'[4]Pivot Losses'!$A$4:$G$535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9" l="1"/>
  <c r="G6" i="19"/>
  <c r="H6" i="19" s="1"/>
  <c r="G7" i="19"/>
  <c r="H7" i="19" s="1"/>
  <c r="I12" i="16" l="1"/>
  <c r="I11" i="16"/>
  <c r="G88" i="1" l="1"/>
  <c r="G81" i="1" l="1"/>
  <c r="G82" i="1"/>
  <c r="G83" i="1"/>
  <c r="G86" i="1"/>
  <c r="M1" i="1"/>
  <c r="O9" i="25" l="1"/>
  <c r="D6" i="25" l="1"/>
  <c r="J56" i="1" l="1"/>
  <c r="E15" i="7"/>
  <c r="J16" i="36"/>
  <c r="M1" i="35"/>
  <c r="H1" i="34"/>
  <c r="I1" i="36" l="1"/>
  <c r="I1" i="7"/>
  <c r="M59" i="1"/>
  <c r="J77" i="39" l="1"/>
  <c r="J76" i="39"/>
  <c r="I37" i="39"/>
  <c r="J22" i="39"/>
  <c r="E2" i="39"/>
  <c r="I29" i="36"/>
  <c r="G85" i="1" s="1"/>
  <c r="H56" i="37" l="1"/>
  <c r="E2" i="37"/>
  <c r="B1" i="28" l="1"/>
  <c r="Q1" i="25"/>
  <c r="H1" i="19"/>
  <c r="J1" i="16"/>
  <c r="H1" i="26"/>
  <c r="I1" i="4"/>
  <c r="G1" i="8"/>
  <c r="O12" i="25"/>
  <c r="O8" i="25"/>
  <c r="O10" i="25"/>
  <c r="O11" i="25"/>
  <c r="O13" i="25"/>
  <c r="O14" i="25"/>
  <c r="O15" i="25"/>
  <c r="J70" i="36"/>
  <c r="J69" i="36"/>
  <c r="G5" i="34" l="1"/>
  <c r="G90" i="1" s="1"/>
  <c r="F10" i="34"/>
  <c r="F8" i="34"/>
  <c r="G89" i="1" s="1"/>
  <c r="F7" i="34"/>
  <c r="F6" i="34"/>
  <c r="F5" i="34"/>
  <c r="F9" i="34" l="1"/>
  <c r="J35" i="4"/>
  <c r="I10" i="16"/>
  <c r="K95" i="16" l="1"/>
  <c r="K86" i="16"/>
  <c r="K85" i="16"/>
  <c r="K84" i="16"/>
  <c r="K71" i="16"/>
  <c r="K70" i="16"/>
  <c r="K69" i="16"/>
  <c r="K30" i="16"/>
  <c r="J34" i="4" l="1"/>
  <c r="I13" i="4" l="1"/>
  <c r="H5" i="26"/>
  <c r="H6" i="26" l="1"/>
  <c r="H7" i="26"/>
  <c r="H8" i="26"/>
  <c r="H9" i="26"/>
  <c r="I12" i="7"/>
  <c r="G17" i="8"/>
  <c r="G16" i="8"/>
  <c r="G13" i="8"/>
  <c r="I14" i="4"/>
  <c r="G14" i="4"/>
  <c r="G11" i="4"/>
  <c r="I10" i="4" l="1"/>
  <c r="M5" i="25" l="1"/>
  <c r="G92" i="1" s="1"/>
  <c r="N5" i="25"/>
  <c r="G93" i="1" s="1"/>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O79" i="25"/>
  <c r="O80" i="25"/>
  <c r="O81" i="25"/>
  <c r="O82" i="25"/>
  <c r="O83" i="25"/>
  <c r="O84" i="25"/>
  <c r="O85" i="25"/>
  <c r="O86" i="25"/>
  <c r="O87" i="25"/>
  <c r="O88" i="25"/>
  <c r="O89" i="25"/>
  <c r="O90" i="25"/>
  <c r="O91" i="25"/>
  <c r="O92" i="25"/>
  <c r="O93" i="25"/>
  <c r="O94" i="25"/>
  <c r="O95" i="25"/>
  <c r="O96" i="25"/>
  <c r="O97" i="25"/>
  <c r="O98" i="25"/>
  <c r="O99" i="25"/>
  <c r="O100" i="25"/>
  <c r="O101" i="25"/>
  <c r="O102" i="25"/>
  <c r="O103" i="25"/>
  <c r="O104" i="25"/>
  <c r="O105" i="25"/>
  <c r="O106" i="25"/>
  <c r="O107" i="25"/>
  <c r="O108" i="25"/>
  <c r="O109" i="25"/>
  <c r="O110" i="25"/>
  <c r="O111" i="25"/>
  <c r="O112" i="25"/>
  <c r="O113" i="25"/>
  <c r="O114" i="25"/>
  <c r="O115" i="25"/>
  <c r="O116" i="25"/>
  <c r="O117" i="25"/>
  <c r="O118" i="25"/>
  <c r="O119" i="25"/>
  <c r="O120" i="25"/>
  <c r="O121" i="25"/>
  <c r="O122" i="25"/>
  <c r="O123" i="25"/>
  <c r="O124" i="25"/>
  <c r="O125" i="25"/>
  <c r="O126" i="25"/>
  <c r="O127" i="25"/>
  <c r="O128" i="25"/>
  <c r="O129" i="25"/>
  <c r="O130" i="25"/>
  <c r="O131" i="25"/>
  <c r="O132" i="25"/>
  <c r="O133" i="25"/>
  <c r="O134" i="25"/>
  <c r="O135" i="25"/>
  <c r="O136" i="25"/>
  <c r="O137" i="25"/>
  <c r="O138" i="25"/>
  <c r="O139" i="25"/>
  <c r="O140" i="25"/>
  <c r="O141" i="25"/>
  <c r="O142" i="25"/>
  <c r="O143" i="25"/>
  <c r="O144" i="25"/>
  <c r="O145" i="25"/>
  <c r="O146" i="25"/>
  <c r="O147" i="25"/>
  <c r="O148" i="25"/>
  <c r="O149" i="25"/>
  <c r="O150" i="25"/>
  <c r="O151" i="25"/>
  <c r="O152" i="25"/>
  <c r="O153" i="25"/>
  <c r="O154" i="25"/>
  <c r="O155" i="25"/>
  <c r="O156" i="25"/>
  <c r="O157" i="25"/>
  <c r="O158" i="25"/>
  <c r="O159" i="25"/>
  <c r="O160" i="25"/>
  <c r="O161" i="25"/>
  <c r="O162" i="25"/>
  <c r="O163" i="25"/>
  <c r="O164" i="25"/>
  <c r="O165" i="25"/>
  <c r="O166" i="25"/>
  <c r="O167" i="25"/>
  <c r="O168" i="25"/>
  <c r="O169" i="25"/>
  <c r="O170" i="25"/>
  <c r="O171" i="25"/>
  <c r="O172" i="25"/>
  <c r="O173" i="25"/>
  <c r="O174" i="25"/>
  <c r="O175" i="25"/>
  <c r="O176" i="25"/>
  <c r="O177" i="25"/>
  <c r="O178" i="25"/>
  <c r="O179" i="25"/>
  <c r="O180" i="25"/>
  <c r="O181" i="25"/>
  <c r="O182" i="25"/>
  <c r="O183" i="25"/>
  <c r="O184" i="25"/>
  <c r="O185" i="25"/>
  <c r="O186" i="25"/>
  <c r="O187" i="25"/>
  <c r="O188" i="25"/>
  <c r="O189" i="25"/>
  <c r="O190" i="25"/>
  <c r="O191" i="25"/>
  <c r="O192" i="25"/>
  <c r="O193" i="25"/>
  <c r="O194" i="25"/>
  <c r="O195" i="25"/>
  <c r="O196" i="25"/>
  <c r="O197" i="25"/>
  <c r="O198" i="25"/>
  <c r="O199" i="25"/>
  <c r="O200" i="25"/>
  <c r="O201" i="25"/>
  <c r="O202" i="25"/>
  <c r="O203" i="25"/>
  <c r="O204" i="25"/>
  <c r="O205" i="25"/>
  <c r="O206" i="25"/>
  <c r="O207" i="25"/>
  <c r="O208" i="25"/>
  <c r="O16" i="25"/>
  <c r="G94" i="1" l="1"/>
  <c r="G8" i="4"/>
  <c r="G9" i="4"/>
  <c r="O5" i="25"/>
  <c r="G10" i="4" s="1"/>
  <c r="H8" i="19" l="1"/>
</calcChain>
</file>

<file path=xl/sharedStrings.xml><?xml version="1.0" encoding="utf-8"?>
<sst xmlns="http://schemas.openxmlformats.org/spreadsheetml/2006/main" count="1054" uniqueCount="624">
  <si>
    <t>Tab Links</t>
  </si>
  <si>
    <t>Introductory Page</t>
  </si>
  <si>
    <t>4) Property &amp; Inland Marine</t>
  </si>
  <si>
    <t xml:space="preserve">7) Auto Liability &amp; Auto PD </t>
  </si>
  <si>
    <t>Proposed Effective Date</t>
  </si>
  <si>
    <t>Proposed Expiration Date</t>
  </si>
  <si>
    <t>Date Quote is Needed</t>
  </si>
  <si>
    <t>Bid Date</t>
  </si>
  <si>
    <t>General Information</t>
  </si>
  <si>
    <t>1)</t>
  </si>
  <si>
    <t>2)</t>
  </si>
  <si>
    <t>3)</t>
  </si>
  <si>
    <t>4)</t>
  </si>
  <si>
    <t>Zip</t>
  </si>
  <si>
    <t>5)</t>
  </si>
  <si>
    <t>County:</t>
  </si>
  <si>
    <t>6)</t>
  </si>
  <si>
    <t>7)</t>
  </si>
  <si>
    <t>8)</t>
  </si>
  <si>
    <t xml:space="preserve">Do you have a risk manager?  </t>
  </si>
  <si>
    <t>9)</t>
  </si>
  <si>
    <t>Agency and Agent Information</t>
  </si>
  <si>
    <t>Name of Agent</t>
  </si>
  <si>
    <t>Name of Agency</t>
  </si>
  <si>
    <t>Line of Business</t>
  </si>
  <si>
    <t>Carrier</t>
  </si>
  <si>
    <t>Premium</t>
  </si>
  <si>
    <t>Limits</t>
  </si>
  <si>
    <t>Deductible</t>
  </si>
  <si>
    <t>AOP</t>
  </si>
  <si>
    <t>W/H</t>
  </si>
  <si>
    <t>Property - Inland Marine</t>
  </si>
  <si>
    <t>General Liability</t>
  </si>
  <si>
    <t>Auto Liability</t>
  </si>
  <si>
    <t>Auto Physical Damage</t>
  </si>
  <si>
    <t>Crime</t>
  </si>
  <si>
    <t>Law Enforcement</t>
  </si>
  <si>
    <t>Excess Liability</t>
  </si>
  <si>
    <t>Requested?</t>
  </si>
  <si>
    <t>Occurrence Limit</t>
  </si>
  <si>
    <t>Aggregate Limit</t>
  </si>
  <si>
    <t>Per Property Schedule</t>
  </si>
  <si>
    <t>N/A</t>
  </si>
  <si>
    <t>100/300/100</t>
  </si>
  <si>
    <t>Per Auto Schedule</t>
  </si>
  <si>
    <t>See Crime Section</t>
  </si>
  <si>
    <t>Excess Casualty Liability</t>
  </si>
  <si>
    <t>Submission Requirements</t>
  </si>
  <si>
    <t>The signing of this application does not bind the undersigned to purchase the insurance, nor does review of the application bind the insurance company to issue a policy.  The applicant does hereby agree that this policy, if issued, is issued in reliance upon the truth of this application, including all requested attachments, which will be incorporated into and made a part of this coverage document.</t>
  </si>
  <si>
    <t>WARNING:  Any person who knowingly and with intent to defraud the pool or other person files an application for coverage or statement of claim containing materially false information, or conceals for the purpose of misleading, information concerning any fact material thereto, commits a fraudulent act, which is a crime.</t>
  </si>
  <si>
    <t>Title</t>
  </si>
  <si>
    <t>Date</t>
  </si>
  <si>
    <t>Excess</t>
  </si>
  <si>
    <t xml:space="preserve"> </t>
  </si>
  <si>
    <t>Total</t>
  </si>
  <si>
    <t>Building Location</t>
  </si>
  <si>
    <t>Building Number</t>
  </si>
  <si>
    <t xml:space="preserve">Occupancy </t>
  </si>
  <si>
    <t>Address</t>
  </si>
  <si>
    <t>City</t>
  </si>
  <si>
    <t>State</t>
  </si>
  <si>
    <t>Construction Type</t>
  </si>
  <si>
    <t>Year Built</t>
  </si>
  <si>
    <t>Year Upgrade</t>
  </si>
  <si>
    <t>Area Sq Ft</t>
  </si>
  <si>
    <t>Stories</t>
  </si>
  <si>
    <t>Total Value</t>
  </si>
  <si>
    <t xml:space="preserve">Property and Inland Marine </t>
  </si>
  <si>
    <t>Building and Contents Coverage Limits and Deductibles:</t>
  </si>
  <si>
    <t>General Coverage</t>
  </si>
  <si>
    <t>Limit</t>
  </si>
  <si>
    <t xml:space="preserve">Business Income </t>
  </si>
  <si>
    <t>72 hours</t>
  </si>
  <si>
    <t>Flood (excluding zones A,V)</t>
  </si>
  <si>
    <t>Earthquake (excluding zones 1,2)</t>
  </si>
  <si>
    <t>Standard Limits</t>
  </si>
  <si>
    <t>Optional Limits</t>
  </si>
  <si>
    <t>Accounts Receivable</t>
  </si>
  <si>
    <t>Band Equipment and Uniforms</t>
  </si>
  <si>
    <t>Communications Equipment, Computers and Media</t>
  </si>
  <si>
    <t xml:space="preserve">Extra Expense  </t>
  </si>
  <si>
    <t>Fine Arts</t>
  </si>
  <si>
    <t>Miscellaneous Equipment</t>
  </si>
  <si>
    <t>Mobile, Portable or Contractors Equipment</t>
  </si>
  <si>
    <t>Personal Property in Transit (from Transportation)</t>
  </si>
  <si>
    <t>Valuable Papers and Records - Cost of Research</t>
  </si>
  <si>
    <t>Underwriting Questions, Loss Control, Risk Management</t>
  </si>
  <si>
    <t>Coverages</t>
  </si>
  <si>
    <t>Each Occurrence Limit</t>
  </si>
  <si>
    <t>Products -  Completed Operations - Aggregate</t>
  </si>
  <si>
    <t>Personal &amp; Advertising -  Injury Limit</t>
  </si>
  <si>
    <t>Employee Benefits Liability</t>
  </si>
  <si>
    <t>General Aggregate Limit (Other than products / completed ops)</t>
  </si>
  <si>
    <t>Damage to premises rented to you limit - any one premises</t>
  </si>
  <si>
    <t>Medical Expense Limit - any one claim</t>
  </si>
  <si>
    <t xml:space="preserve">Detail Questions </t>
  </si>
  <si>
    <t>Number of Employees?</t>
  </si>
  <si>
    <t>Average Daily Attendance</t>
  </si>
  <si>
    <t>Full-Time Enrollment (Community College only)</t>
  </si>
  <si>
    <t>Part-Time Enrollment (Community College only)</t>
  </si>
  <si>
    <t>Number of Teachers?</t>
  </si>
  <si>
    <t>Number of school nurses?</t>
  </si>
  <si>
    <t>Stadium Capacity?</t>
  </si>
  <si>
    <t>a. If so how many?</t>
  </si>
  <si>
    <t>Does the entity have legal counsel review all contracts prior to execution?</t>
  </si>
  <si>
    <t>Are all pieces of equipment and machinery equipped with appropriate safeguards?</t>
  </si>
  <si>
    <t>Is there a drivers education course offered?</t>
  </si>
  <si>
    <t>Does the applicant use, have or provide lessons for aircraft or watercraft?</t>
  </si>
  <si>
    <t>List athletic programs sponsored by the school.</t>
  </si>
  <si>
    <t xml:space="preserve">Football   </t>
  </si>
  <si>
    <t xml:space="preserve">Swimming   </t>
  </si>
  <si>
    <t xml:space="preserve">Baseball   </t>
  </si>
  <si>
    <t xml:space="preserve">Volleyball   </t>
  </si>
  <si>
    <t xml:space="preserve">Tennis   </t>
  </si>
  <si>
    <t xml:space="preserve">Track   </t>
  </si>
  <si>
    <t xml:space="preserve">Soccer   </t>
  </si>
  <si>
    <t xml:space="preserve">Basketball   </t>
  </si>
  <si>
    <t xml:space="preserve">Softball   </t>
  </si>
  <si>
    <t>Are trampolines used?</t>
  </si>
  <si>
    <t>How many?</t>
  </si>
  <si>
    <t>Are Inflatable Structures used? (Bounce House, Waterslide, Etc.)</t>
  </si>
  <si>
    <t xml:space="preserve">Is there a policy regarding visitor check in? </t>
  </si>
  <si>
    <t>a.  Sign in/out of main office?</t>
  </si>
  <si>
    <t>b.  Are signs posted relating to this procedure?</t>
  </si>
  <si>
    <t>10)</t>
  </si>
  <si>
    <t>Does the school have a "zero tolerance" plan in place regarding violent behavior?</t>
  </si>
  <si>
    <t>11)</t>
  </si>
  <si>
    <t>Is applicant in compliance with the State and Federal asbestos standards?</t>
  </si>
  <si>
    <t>12)</t>
  </si>
  <si>
    <t>Does the applicant have a swimming pool?</t>
  </si>
  <si>
    <t>13)</t>
  </si>
  <si>
    <t>Does the school provide dormitories?</t>
  </si>
  <si>
    <t>If so, how many?</t>
  </si>
  <si>
    <t>14)</t>
  </si>
  <si>
    <t>Is there a hazing policy in force?</t>
  </si>
  <si>
    <t>Vehicle Type</t>
  </si>
  <si>
    <t>Authorized Signature</t>
  </si>
  <si>
    <t>Total Cost New</t>
  </si>
  <si>
    <t>Vehicle Number</t>
  </si>
  <si>
    <t>Year</t>
  </si>
  <si>
    <t>Make</t>
  </si>
  <si>
    <t>Vehicle ID</t>
  </si>
  <si>
    <t>Cost New</t>
  </si>
  <si>
    <t>Auto Liability Coverage</t>
  </si>
  <si>
    <t>Auto Liability Limits</t>
  </si>
  <si>
    <t>Auto Medical Payments Limits</t>
  </si>
  <si>
    <t xml:space="preserve">Uninsured / Underinsured Limits </t>
  </si>
  <si>
    <t>Garagekeepers Liability Limits</t>
  </si>
  <si>
    <t>Garagekeepers Liability Deductible</t>
  </si>
  <si>
    <t>Additional Coverage Provided</t>
  </si>
  <si>
    <t>Hired Physical Damage Limit</t>
  </si>
  <si>
    <t>Hired Physical Damage Deductible</t>
  </si>
  <si>
    <t>Are all owned or leased vehicles covered under this program?</t>
  </si>
  <si>
    <t>Do all bus drivers have a Commercial Drivers License (CDL)?</t>
  </si>
  <si>
    <t>Does the school employ drivers under the age of 25?</t>
  </si>
  <si>
    <t>Is there a vehicle maintenance program in place?</t>
  </si>
  <si>
    <t>Are buses used for student trips?</t>
  </si>
  <si>
    <t>Do you sponsor a Driver Education program?</t>
  </si>
  <si>
    <t>If so, are your vehicles equipped with dual controls?</t>
  </si>
  <si>
    <t>Crime Coverage</t>
  </si>
  <si>
    <t>Number of employees handling money</t>
  </si>
  <si>
    <t>Are Countersignatures required?</t>
  </si>
  <si>
    <t>Have you ever had a loss due to employee dishonesty?</t>
  </si>
  <si>
    <t>Do you reconcile bank accounts?</t>
  </si>
  <si>
    <t>Are two signatures required on all checks?</t>
  </si>
  <si>
    <t>How many Board members are to be elected or appointed to office this year?</t>
  </si>
  <si>
    <t>Single Member Districts</t>
  </si>
  <si>
    <t>At large</t>
  </si>
  <si>
    <t>What is your enrollment?</t>
  </si>
  <si>
    <t>Currently</t>
  </si>
  <si>
    <t>Last Year</t>
  </si>
  <si>
    <t>a.</t>
  </si>
  <si>
    <t>What is the percentage of students for the following:</t>
  </si>
  <si>
    <t xml:space="preserve">Special Education?  </t>
  </si>
  <si>
    <t xml:space="preserve">Disabled Students?  </t>
  </si>
  <si>
    <t>Do you have your own Law Enforcement or Security Department?</t>
  </si>
  <si>
    <t>Employees?</t>
  </si>
  <si>
    <t>Contracted?</t>
  </si>
  <si>
    <t>Current Budget:</t>
  </si>
  <si>
    <t>Revenue</t>
  </si>
  <si>
    <t>Expenditures</t>
  </si>
  <si>
    <t xml:space="preserve">Does your current Educators Legal Liability coverage have a Retroactive Date?  </t>
  </si>
  <si>
    <t>Has your Educators Legal Liability coverage ever been denied, canceled or non-renewed?</t>
  </si>
  <si>
    <t>Are any new school campuses opening in the next 24 months?</t>
  </si>
  <si>
    <t>Any school closings or school mergers expected in the next 12 months?</t>
  </si>
  <si>
    <t>Are any campus closings expected in the next 24 months?</t>
  </si>
  <si>
    <t>Strike, slowdown or other disruptions?</t>
  </si>
  <si>
    <t xml:space="preserve">b.  </t>
  </si>
  <si>
    <t>Layoff or staff reductions?</t>
  </si>
  <si>
    <t xml:space="preserve">c.  </t>
  </si>
  <si>
    <t>Has any person alleged sexual molestations/abuse against any:</t>
  </si>
  <si>
    <t>student?</t>
  </si>
  <si>
    <t>b.</t>
  </si>
  <si>
    <t>employee?</t>
  </si>
  <si>
    <t>other?</t>
  </si>
  <si>
    <t>Do you have policies and procedures regarding sexual abuse and molestation/sexual harassment?</t>
  </si>
  <si>
    <t>Are policies reviewed by attorney or provided by the TASB loss control site?</t>
  </si>
  <si>
    <t>Date the policies were last modified/updated</t>
  </si>
  <si>
    <t>Do policies and procedures include an incident reporting and follow-up mechanism?</t>
  </si>
  <si>
    <t>Are records maintained documenting adherence to all applicable policies and procedures, e.g., hiring and screening, code of conduct, training, incident and follow-up procedures?</t>
  </si>
  <si>
    <t>Has a mechanism been developed to ensure that sexual abuse/harassment prevention policies and procedures are implemented and enforced throughout the organization?</t>
  </si>
  <si>
    <t>Have written procedures encompassing rules, a code of conduct and disciplinary measures been established for all staff and or volunteers which clearly define the policy and consequences of non-adherence?</t>
  </si>
  <si>
    <t>Are standard applications used for all prospective employees or volunteers?</t>
  </si>
  <si>
    <t>Please provide a copy of the procedures or the web link.</t>
  </si>
  <si>
    <t>Do you have policies and procedures for drug testing:</t>
  </si>
  <si>
    <t>students?</t>
  </si>
  <si>
    <t>bus drivers?</t>
  </si>
  <si>
    <t>other employees?</t>
  </si>
  <si>
    <t xml:space="preserve">Do you have a policy concerning: </t>
  </si>
  <si>
    <t>When did you last update your policies and procedures?</t>
  </si>
  <si>
    <t>What is your average class size?</t>
  </si>
  <si>
    <t>For which services does your entity contract with independent contractors?</t>
  </si>
  <si>
    <t xml:space="preserve">Food   </t>
  </si>
  <si>
    <t xml:space="preserve">Accounting / Financial   </t>
  </si>
  <si>
    <t xml:space="preserve">Transportation   </t>
  </si>
  <si>
    <t xml:space="preserve">Specialized Education   </t>
  </si>
  <si>
    <t xml:space="preserve">Custodial / Janitorial   </t>
  </si>
  <si>
    <t xml:space="preserve">Clerical / Administrative   </t>
  </si>
  <si>
    <t xml:space="preserve">Medical / Health Care   </t>
  </si>
  <si>
    <t xml:space="preserve">Extracurricular activities   </t>
  </si>
  <si>
    <t>Do you require all subcontractors to carry their own liability coverage?</t>
  </si>
  <si>
    <t>Do you require all subcontractors to include you as an Additional Insured?</t>
  </si>
  <si>
    <t>ATTACHMENT:  Please provide a copy of your current student handbook or verify that handbook is provided on-line.</t>
  </si>
  <si>
    <t>ATTACHMENT:  Please provide copy of your current employment manual or verify that TASB on-Line policies and procedures are used, including policies and procedures pertaining to sexual harassment, discrimination, and employee grievances, and your current EEOC log.</t>
  </si>
  <si>
    <t>Loss History</t>
  </si>
  <si>
    <t>Does any board member, employee or volunteer have any knowledge of any negligent act, error, omissions, or breach of duty which may reasonably be expected to give rise to a claim?</t>
  </si>
  <si>
    <t>Has any person, former employee or job applicant made a threat of claim alleging unfair or improper treatment regarding hiring, salary, advancement, demotion, suspensions or termination?</t>
  </si>
  <si>
    <t>Have you received any employment-related inquiry, complaint or charge from any municipal, state or federal regularity authority or governmental entity?</t>
  </si>
  <si>
    <t>ATTACHMENT:  Please provide a currently valued copy of your Educational Institutions and Employment Practices Liability Loss Runs for the past 5 years.  NOTE: Your current and previous carriers are obligated and required to forward currently valued loss runs at your request.</t>
  </si>
  <si>
    <t>Law Enforcement Liability</t>
  </si>
  <si>
    <t>Expiration date</t>
  </si>
  <si>
    <t>c.</t>
  </si>
  <si>
    <t>d.</t>
  </si>
  <si>
    <t>e.</t>
  </si>
  <si>
    <t>When was your law enforcement agency established?</t>
  </si>
  <si>
    <t>Is there any moonlighting in bars or taverns?</t>
  </si>
  <si>
    <t>Number</t>
  </si>
  <si>
    <t>Hiring and Training</t>
  </si>
  <si>
    <t xml:space="preserve">Please select the minimum educational requirements for applicants. </t>
  </si>
  <si>
    <t>High School</t>
  </si>
  <si>
    <t>GED</t>
  </si>
  <si>
    <t>Bachelor's Degree</t>
  </si>
  <si>
    <t>Written Exam</t>
  </si>
  <si>
    <t>Psychological Exam</t>
  </si>
  <si>
    <t>Professional Psychological Evaluation</t>
  </si>
  <si>
    <t>Background &amp; Employment Investigation</t>
  </si>
  <si>
    <t>Do all law enforcement officers meet your state's minimum standards for training and receive certification prior to assignment to regular street duty?</t>
  </si>
  <si>
    <t>Is all employee training, both past and present, documented and kept on file?</t>
  </si>
  <si>
    <t>Baton / PR 24 / ASP?</t>
  </si>
  <si>
    <t>Chemical Irritants?</t>
  </si>
  <si>
    <t>Stun gun / Taser?</t>
  </si>
  <si>
    <t xml:space="preserve">Carotid Control Hold?  </t>
  </si>
  <si>
    <t>How often are officers re-certified for their firearms?</t>
  </si>
  <si>
    <t>First Aid?</t>
  </si>
  <si>
    <t>CPR?</t>
  </si>
  <si>
    <t>Use of defibrillators?</t>
  </si>
  <si>
    <t>Policies and Procedures</t>
  </si>
  <si>
    <t>Do you maintain a formal Policies and Procedures Manual?</t>
  </si>
  <si>
    <t>Do all employees maintain their own copy?</t>
  </si>
  <si>
    <t>When was your manual originally assembled?</t>
  </si>
  <si>
    <t>When was your manual last updated?</t>
  </si>
  <si>
    <t>Use of deadly force?</t>
  </si>
  <si>
    <t>Use of non deadly force?</t>
  </si>
  <si>
    <t>Search and seizure?</t>
  </si>
  <si>
    <t>Intoxicated arrestees?</t>
  </si>
  <si>
    <t>Off-duty employment?</t>
  </si>
  <si>
    <t>Does any official or employee have any knowledge of any fact, circumstance or situation which might reasonably be expected to give rise to a claim? If yes, please attach a narrative summary with details.</t>
  </si>
  <si>
    <t>Note: Training must be done by a firm that is certified by the Texas Commission on Law Enforcement (TCOLE). You may search at this site: http://www.tcole.texas.gov/content/training-providers</t>
  </si>
  <si>
    <t>PEAT - Armed Educator Requirements</t>
  </si>
  <si>
    <t>Each armed educator must complete the School Marshall training program as outlined TX Education Code 37.0811 or the School Safety Training otherwise known as the Guardian Program TX Govt Code 411.1901. Each individual must obtain and maintain the Guardian or Marshall certification.</t>
  </si>
  <si>
    <t>Obtain a handgun certificate based on state requirements.</t>
  </si>
  <si>
    <t>Maintain training requirements and certification. A copy of each armed individuals certificate must be sent to our office every year.</t>
  </si>
  <si>
    <t>Create a Policies and Procedures manual specifically addressing the proper conduct of armed educators on school premises.</t>
  </si>
  <si>
    <t>Training must be done by a firm that is certified by the Texas Commission on Law Enforcement (TCOLE). You may search at this site: http://www.tcole.texas.gov/content/training-providers</t>
  </si>
  <si>
    <t>Fully completed, signed dated Armed Educators Endt. PEAT-LEL-200007 (01-22)</t>
  </si>
  <si>
    <t>ENDORSEMENT – ARMED EDUCATORS</t>
  </si>
  <si>
    <t>This endorsement modifies insurance provided under the following:</t>
  </si>
  <si>
    <t>Law Enforcement Liability Coverage Form</t>
  </si>
  <si>
    <t>It is understood and agreed that the terms “Law Enforcement” or “Law Enforcement Activities” as used in this policy mean only the actions described below of an employee of the Named Insured, who is specifically named in the Schedule of Approved Personnel below and is not a commissioned law enforcement officer (“Approved Personnel”). The Approved Personnel must possess a current and verifiable permit to carry a concealed weapon as stipulated by the local, state and/or other governmental regulatory body, and be approved by the Named Insured for the possession of such weapon on school premises. Law Enforcement Activities is limited to (and this coverage under this policy only applies to) the lawful and intentional discharge of the concealed weapon of an Approved Personnel in a life-threatening situation for the purpose of responding to an assault by an armed assailant in defense of students, faculty and/or authorized visitors while on properties owned and controlled by the Named Insured and for which such Approved Personnel:</t>
  </si>
  <si>
    <r>
      <t>a)</t>
    </r>
    <r>
      <rPr>
        <sz val="7"/>
        <rFont val="Times New Roman"/>
        <family val="1"/>
      </rPr>
      <t xml:space="preserve">    </t>
    </r>
    <r>
      <rPr>
        <sz val="10"/>
        <rFont val="Arial"/>
        <family val="2"/>
      </rPr>
      <t>prior to engaging in such Law Endorsement Activities; and</t>
    </r>
  </si>
  <si>
    <t>Schedule of Approved Personnel</t>
  </si>
  <si>
    <t>Name of Individual</t>
  </si>
  <si>
    <t>Date of Certification</t>
  </si>
  <si>
    <t>All other terms and conditions of this policy remain unchanged.</t>
  </si>
  <si>
    <t>Excess Liability Coverages</t>
  </si>
  <si>
    <t>Underlying Coverages</t>
  </si>
  <si>
    <t>Total Underlying and Excess Limit Combined</t>
  </si>
  <si>
    <t>Educators Legal Liability</t>
  </si>
  <si>
    <t>Notes:</t>
  </si>
  <si>
    <t xml:space="preserve">   $1,000,000 Underlying limit is required for excess liability limits.</t>
  </si>
  <si>
    <t>*Only complete this section if:</t>
  </si>
  <si>
    <t>I. General Information</t>
  </si>
  <si>
    <t>II. Financial / Bond Information</t>
  </si>
  <si>
    <t>III. Insurance Information</t>
  </si>
  <si>
    <t>IV. Institution Profile</t>
  </si>
  <si>
    <t>V. Sexual Abuse and Molestation/Harassment</t>
  </si>
  <si>
    <t>VII. Loss History</t>
  </si>
  <si>
    <t>Positions To Be Insured</t>
  </si>
  <si>
    <t>Do you currently carry law enforcement liability coverage? If yes please specify:</t>
  </si>
  <si>
    <t>Please complete the following by accounting for each employee only once in their primary classification.</t>
  </si>
  <si>
    <r>
      <rPr>
        <b/>
        <i/>
        <sz val="16"/>
        <rFont val="Arial"/>
        <family val="2"/>
      </rPr>
      <t xml:space="preserve">Armed Educators </t>
    </r>
    <r>
      <rPr>
        <b/>
        <i/>
        <sz val="11"/>
        <rFont val="Arial"/>
        <family val="2"/>
      </rPr>
      <t xml:space="preserve">- Do you allow for or authorize employees (Certified Guardians or Marshalls) that are not commissioned peace officers or duly trained school resource officers (SROs) to carry or maintain weapons on campus?
</t>
    </r>
    <r>
      <rPr>
        <b/>
        <i/>
        <sz val="14"/>
        <rFont val="Arial"/>
        <family val="2"/>
      </rPr>
      <t xml:space="preserve">If yes, you must complete section II </t>
    </r>
    <r>
      <rPr>
        <b/>
        <i/>
        <sz val="11"/>
        <rFont val="Arial"/>
        <family val="2"/>
      </rPr>
      <t>(at the bottom)</t>
    </r>
    <r>
      <rPr>
        <b/>
        <i/>
        <sz val="14"/>
        <rFont val="Arial"/>
        <family val="2"/>
      </rPr>
      <t>.</t>
    </r>
  </si>
  <si>
    <t>I. Certified Police Officers</t>
  </si>
  <si>
    <t xml:space="preserve"> (Please note that only certified Guardians or Marshalls will be considered for coverage.)</t>
  </si>
  <si>
    <t>a.  How many?</t>
  </si>
  <si>
    <t>Storage Address</t>
  </si>
  <si>
    <t>To be signed at binding</t>
  </si>
  <si>
    <t>Are bus drivers:</t>
  </si>
  <si>
    <t>Are Separate persons making deposits and withdrawals?</t>
  </si>
  <si>
    <t>Retroactive Date if any; NA if none</t>
  </si>
  <si>
    <t xml:space="preserve">Please send your application in Excel format. </t>
  </si>
  <si>
    <t>Is there a sexual abuse prevention program or policy in effect?</t>
  </si>
  <si>
    <t>Yellow cells indicate formulas.
Please do not type inside these cells.</t>
  </si>
  <si>
    <t xml:space="preserve"> Full/Part Time</t>
  </si>
  <si>
    <t>Gen Info</t>
  </si>
  <si>
    <t>Full Time</t>
  </si>
  <si>
    <t>Part Time</t>
  </si>
  <si>
    <t>Yes No Drop Down Box (2 cells)</t>
  </si>
  <si>
    <t>Excluded</t>
  </si>
  <si>
    <t>Cell value &lt; 1</t>
  </si>
  <si>
    <t>Type of cell</t>
  </si>
  <si>
    <t>Free Response</t>
  </si>
  <si>
    <t>Drop Down</t>
  </si>
  <si>
    <t>Cell contains a blank value</t>
  </si>
  <si>
    <t>Dependent on "No"</t>
  </si>
  <si>
    <t>Formula: =(Select independent cell)='Data Validation'!$C$19</t>
  </si>
  <si>
    <t>Total Building Values</t>
  </si>
  <si>
    <t>Total Content Values</t>
  </si>
  <si>
    <t>Important</t>
  </si>
  <si>
    <t>$100,000/$300,000/$100,000</t>
  </si>
  <si>
    <t>$30,000/$60,000/$25,000</t>
  </si>
  <si>
    <t>$100,000 CSL</t>
  </si>
  <si>
    <t>Yes No Drop Down Box (1 cell)</t>
  </si>
  <si>
    <t>CPA How often?</t>
  </si>
  <si>
    <t>more than 1 per yr</t>
  </si>
  <si>
    <t>1 per yr</t>
  </si>
  <si>
    <t>1 per 2 yrs</t>
  </si>
  <si>
    <t>Less than 1 per 2 yrs</t>
  </si>
  <si>
    <t>NA</t>
  </si>
  <si>
    <t>Physical address</t>
  </si>
  <si>
    <t>County</t>
  </si>
  <si>
    <t xml:space="preserve">Phone </t>
  </si>
  <si>
    <t>Contact Person</t>
  </si>
  <si>
    <t>Name of Risk Manager</t>
  </si>
  <si>
    <t>Phone</t>
  </si>
  <si>
    <t>Email Address</t>
  </si>
  <si>
    <t>Fax</t>
  </si>
  <si>
    <t>Standard</t>
  </si>
  <si>
    <t>Optional</t>
  </si>
  <si>
    <t>#C9E7A7</t>
  </si>
  <si>
    <t>Green</t>
  </si>
  <si>
    <t>Are any rivers, streams, lakes within 1 mile of any locations? If yes, please list their names.</t>
  </si>
  <si>
    <t>Is there National Flood Insurance Program Coverage in place? If yes, what is the limit?</t>
  </si>
  <si>
    <t>Has district ever been cited for violation of building codes?</t>
  </si>
  <si>
    <t>Did you identify sprinklered buildings on the property schedule?</t>
  </si>
  <si>
    <t>Amount of Excess Limit Requested if applicable.</t>
  </si>
  <si>
    <t>Requesting Excess Limit?</t>
  </si>
  <si>
    <t>Do you authorize off-duty employment? If so, who authorizes?</t>
  </si>
  <si>
    <t>Do you want coverage for moonlighting? If yes, please attach a list of all authorized employers.</t>
  </si>
  <si>
    <t>Are you party to any Mutual Aid Agreements? If yes, with whom?</t>
  </si>
  <si>
    <t>Has any claim been made against the entity, or any person in their capacity as an official or employee of the entity, in the last 5 years? If yes, please attach a narrative summary with details and status.</t>
  </si>
  <si>
    <r>
      <t xml:space="preserve">At what facility did the training take place?
</t>
    </r>
    <r>
      <rPr>
        <b/>
        <sz val="10"/>
        <rFont val="Arial"/>
        <family val="2"/>
      </rPr>
      <t>Please provide a copy of all certificates.</t>
    </r>
  </si>
  <si>
    <t>Do Guardians/Marshalls keep their weapons on their person while acting in their official capacity for the named member?  If no, please explain where and how weapons are secured.</t>
  </si>
  <si>
    <r>
      <t xml:space="preserve">Do you have a Policies and Procedures manual specifically addressing the proper conduct of armed educators on school premises? </t>
    </r>
    <r>
      <rPr>
        <b/>
        <sz val="10"/>
        <rFont val="Arial"/>
        <family val="2"/>
      </rPr>
      <t>If yes, please attach a copy. If no, please explain.</t>
    </r>
  </si>
  <si>
    <t>=IF(AND(D7&gt;=3,F7&lt;3000,G7&gt;1979),"Check","")</t>
  </si>
  <si>
    <t>30 hrs of college</t>
  </si>
  <si>
    <t>60 hrs of college</t>
  </si>
  <si>
    <t>Have you had on-site monitoring visits by State or Federal Regulatory Agencies? If yes, provide name of agency and purpose of visit.  Forward any written evaluations or reports of the agency findings.</t>
  </si>
  <si>
    <t>Do you expect budget reductions? If yes, when and how much?</t>
  </si>
  <si>
    <t>b. If yes, what is the name of the outside agency?</t>
  </si>
  <si>
    <t xml:space="preserve">a. If not, do you contract with an outside agency for these services?  </t>
  </si>
  <si>
    <t>Explain any surplus or deficit.</t>
  </si>
  <si>
    <t>Are you following TASB recommended Sexual Abuse and Molestation policies and procedures?</t>
  </si>
  <si>
    <t>ELL</t>
  </si>
  <si>
    <t>web link</t>
  </si>
  <si>
    <t>Do you expect staff reductions in the next 12 months?  If yes, has your attorney reviewed the plans for staff reductions?</t>
  </si>
  <si>
    <t>Have special education hearings taken place in the last 12 months? If yes, how many?</t>
  </si>
  <si>
    <t>Do you allow strip searches of students?</t>
  </si>
  <si>
    <t>Are buses used for non-student/livery activities?  If yes, please explain.</t>
  </si>
  <si>
    <t xml:space="preserve"> If yes, what is the radius of operation?</t>
  </si>
  <si>
    <t>For any cell that is not applicable please type NA.</t>
  </si>
  <si>
    <t>Any other grandstands with capacity over 5,000?</t>
  </si>
  <si>
    <t>Name of Entity</t>
  </si>
  <si>
    <t>Type of Entity</t>
  </si>
  <si>
    <t>General Info</t>
  </si>
  <si>
    <t>School District</t>
  </si>
  <si>
    <t>Community College</t>
  </si>
  <si>
    <t>Educational Service Center</t>
  </si>
  <si>
    <t>Gen</t>
  </si>
  <si>
    <t>2% Min $100,000</t>
  </si>
  <si>
    <t>2% Min $150,000</t>
  </si>
  <si>
    <t>2% Min $250,000</t>
  </si>
  <si>
    <t>2% Min $500,000</t>
  </si>
  <si>
    <t>3% Min $100,000</t>
  </si>
  <si>
    <t>3% Min $150,000</t>
  </si>
  <si>
    <t>3% Min $250,000</t>
  </si>
  <si>
    <t>3% Min $500,000</t>
  </si>
  <si>
    <t>4% Min $100,000</t>
  </si>
  <si>
    <t>4% Min $150,000</t>
  </si>
  <si>
    <t>4% Min $250,000</t>
  </si>
  <si>
    <t>4% Min $500,000</t>
  </si>
  <si>
    <t>5% Min $500,000</t>
  </si>
  <si>
    <t>Gen W/H Deductible</t>
  </si>
  <si>
    <t>LEL Occurrence Limit</t>
  </si>
  <si>
    <t>Business Income</t>
  </si>
  <si>
    <t>Flood/Earthquake</t>
  </si>
  <si>
    <t>Is your manual regularly reviewed by competent legal counsel? If no, please explain.</t>
  </si>
  <si>
    <t>If yes, by whom?</t>
  </si>
  <si>
    <t>Charter School</t>
  </si>
  <si>
    <t>Are all firearms taken home every night or after each school activity? If no, please explain where and how weapons are secured.</t>
  </si>
  <si>
    <t>Total Values/AOP Deductible</t>
  </si>
  <si>
    <r>
      <t xml:space="preserve">Sublimits </t>
    </r>
    <r>
      <rPr>
        <sz val="11"/>
        <rFont val="Arial"/>
        <family val="2"/>
      </rPr>
      <t>Instructions: Please type in optional limits (higher limits may increase contribution). Default will be standard limits.</t>
    </r>
  </si>
  <si>
    <t>Is there any woodworking or spray painting done on premises? If yes, please explain protective equipment used or safety training required.</t>
  </si>
  <si>
    <t>b.  Does the applicant allow public use?</t>
  </si>
  <si>
    <t>c.  Are signs posted relating to this procedure?</t>
  </si>
  <si>
    <t>d.  Height of diving boards</t>
  </si>
  <si>
    <r>
      <t>b)</t>
    </r>
    <r>
      <rPr>
        <sz val="7"/>
        <rFont val="Times New Roman"/>
        <family val="1"/>
      </rPr>
      <t xml:space="preserve">    </t>
    </r>
    <r>
      <rPr>
        <sz val="10"/>
        <rFont val="Arial"/>
        <family val="2"/>
      </rPr>
      <t xml:space="preserve">at the specific event in which the Law Enforcement Activities took place.   </t>
    </r>
  </si>
  <si>
    <t>e.  Minimum number of lifeguards on duty</t>
  </si>
  <si>
    <t>Auto deductible</t>
  </si>
  <si>
    <t>(Values are automatically filled from previous worksheet)</t>
  </si>
  <si>
    <t>more than 4</t>
  </si>
  <si>
    <t>When were written policies and procedures pertaining to the following last updated:</t>
  </si>
  <si>
    <t>Are they trained &amp; authorized in the use of:</t>
  </si>
  <si>
    <t>Trained and authorized</t>
  </si>
  <si>
    <t>Have all armed staff members obtained a License to Carry certificate based on state requirements?</t>
  </si>
  <si>
    <t>Do you have an outside CPA conduct an annual audit as per TEA requirements?</t>
  </si>
  <si>
    <t xml:space="preserve">Do you follow written policies regarding in-service training or continuing education for all officers? </t>
  </si>
  <si>
    <t>If yes, how many hours per year?</t>
  </si>
  <si>
    <t>=$I$69&lt;=TODAY()-1825</t>
  </si>
  <si>
    <t>Older than 5 yrs</t>
  </si>
  <si>
    <t>Standard?
Underlying Limit</t>
  </si>
  <si>
    <t>If yes, what is it?</t>
  </si>
  <si>
    <t xml:space="preserve">Does your current policy provide coverage for employment related practices? </t>
  </si>
  <si>
    <t>VI. Additional Information EPLI (Employment Practices Liability Insurance) and Operational</t>
  </si>
  <si>
    <t>Have EEOC (Equal Employment Opportunity Commission) or similar state hearings taken place in the last 12 months? If yes, how many?</t>
  </si>
  <si>
    <t>Have administrative hearings or appeals taken place in the past 12 months? If yes, how many?</t>
  </si>
  <si>
    <t>Do you conduct background investigations on all subcontractors before contracting?</t>
  </si>
  <si>
    <r>
      <t xml:space="preserve">Expiring Coverage - </t>
    </r>
    <r>
      <rPr>
        <sz val="10"/>
        <rFont val="Arial"/>
        <family val="2"/>
      </rPr>
      <t>For any cell that is not applicable please type N/A.</t>
    </r>
  </si>
  <si>
    <r>
      <t xml:space="preserve">Coverage Requested - </t>
    </r>
    <r>
      <rPr>
        <sz val="10"/>
        <rFont val="Arial"/>
        <family val="2"/>
      </rPr>
      <t>For any cell that is not applicable please type N/A.</t>
    </r>
  </si>
  <si>
    <t>1. Please send your application in Excel format. 
2. Please complete entire application.
3. With your application we will also need the additional submission requirements below.</t>
  </si>
  <si>
    <t>Educators Legal</t>
  </si>
  <si>
    <r>
      <t xml:space="preserve">GL Deductible </t>
    </r>
    <r>
      <rPr>
        <sz val="9"/>
        <rFont val="Arial"/>
        <family val="2"/>
      </rPr>
      <t>(prepopulated from Gen tab)</t>
    </r>
  </si>
  <si>
    <t>Instructions</t>
  </si>
  <si>
    <t>Please fill out the entire application completely beginning with the Gen tab.</t>
  </si>
  <si>
    <t>Gen - General Info</t>
  </si>
  <si>
    <t>GL - General Liability</t>
  </si>
  <si>
    <t>LEL - Law Enforcement Liability</t>
  </si>
  <si>
    <t>Arm-Ed - Armed Educators</t>
  </si>
  <si>
    <t>Auto SOV - Auto Statement of Values</t>
  </si>
  <si>
    <t>Auto PD-Lia - Auto Property Damage-Liability</t>
  </si>
  <si>
    <t>Prop SOV - Property Statement of Values</t>
  </si>
  <si>
    <t>Property-Inland Marine</t>
  </si>
  <si>
    <t>ELL - Educators Legal Liability</t>
  </si>
  <si>
    <t>If this cell appears, please explain or follow instructions.</t>
  </si>
  <si>
    <r>
      <rPr>
        <sz val="10"/>
        <rFont val="Arial"/>
        <family val="2"/>
      </rPr>
      <t>Date</t>
    </r>
    <r>
      <rPr>
        <b/>
        <sz val="10"/>
        <rFont val="Arial"/>
        <family val="2"/>
      </rPr>
      <t xml:space="preserve"> </t>
    </r>
    <r>
      <rPr>
        <b/>
        <sz val="11"/>
        <rFont val="Arial"/>
        <family val="2"/>
      </rPr>
      <t>--/--/----</t>
    </r>
  </si>
  <si>
    <t>f.   Are the lifeguards certified?</t>
  </si>
  <si>
    <t>Signature</t>
  </si>
  <si>
    <t>Are buses parked in a secure, gated and well-lit area?</t>
  </si>
  <si>
    <t>This endorsement, effective 12:01 am,  forms a part of the Coverage Document when bound.</t>
  </si>
  <si>
    <t>Light blue cells indicate that the cell must be populated.</t>
  </si>
  <si>
    <t>NOT AUTHORIZED</t>
  </si>
  <si>
    <t>B - Bus</t>
  </si>
  <si>
    <t>P - Private Passenger</t>
  </si>
  <si>
    <t>T - Truck / Van</t>
  </si>
  <si>
    <t>TR - Trailer</t>
  </si>
  <si>
    <t>Contents Value</t>
  </si>
  <si>
    <t>Buildings Value</t>
  </si>
  <si>
    <t>Is there any 100 year flood plain exposure within the boundaries of the entity? If yes, please explain where.</t>
  </si>
  <si>
    <t>Are students only allowed to use specialized machinery in supervised situations?</t>
  </si>
  <si>
    <t>Property Statement of Values</t>
  </si>
  <si>
    <t>The undersigned being authorized by, and acting on behalf of, the applicant and all persons or concerns seeking insurance, has read and understands this application, and declares that all statements set forth herein are true, complete and accurate.  The undersigned further declares and represents that any occurrence or event taking place prior to the inception of the policy applied for, which may render inaccurate, untrue or incomplete any statement made herein will immediately be reported in writing to the POOL.  The undersigned acknowledges and agrees that the applicant's submission and POOL's receipt of such written report, prior to the inception of the policy applied for, is a condition precedent to coverage.</t>
  </si>
  <si>
    <t>every year</t>
  </si>
  <si>
    <t>every 2 years</t>
  </si>
  <si>
    <t>every 3 years</t>
  </si>
  <si>
    <r>
      <t xml:space="preserve">are performing such Law Enforcement Activities at the specific request of the </t>
    </r>
    <r>
      <rPr>
        <b/>
        <sz val="10"/>
        <rFont val="Arial"/>
        <family val="2"/>
      </rPr>
      <t>Named Insured</t>
    </r>
    <r>
      <rPr>
        <sz val="10"/>
        <rFont val="Arial"/>
        <family val="2"/>
      </rPr>
      <t>;</t>
    </r>
    <r>
      <rPr>
        <b/>
        <sz val="10"/>
        <rFont val="Arial"/>
        <family val="2"/>
      </rPr>
      <t xml:space="preserve"> </t>
    </r>
  </si>
  <si>
    <t>are understood to be acting in an official capacity for the Named Insured prior to engaging in such Law Enforcement Activities; and</t>
  </si>
  <si>
    <r>
      <t xml:space="preserve">have agreed to be compensated by the </t>
    </r>
    <r>
      <rPr>
        <b/>
        <sz val="10"/>
        <rFont val="Arial"/>
        <family val="2"/>
      </rPr>
      <t>Named Insured</t>
    </r>
    <r>
      <rPr>
        <sz val="10"/>
        <rFont val="Arial"/>
        <family val="2"/>
      </rPr>
      <t xml:space="preserve"> for serving in the Law Enforcement role: </t>
    </r>
  </si>
  <si>
    <t>1% Min $100,000</t>
  </si>
  <si>
    <t>1% Min $150,000</t>
  </si>
  <si>
    <t>1% Min $250,000</t>
  </si>
  <si>
    <t>Wind/Hail Deductible</t>
  </si>
  <si>
    <t>Exposure Summary</t>
  </si>
  <si>
    <t>Number of Police</t>
  </si>
  <si>
    <t>Number of Armed-Educators</t>
  </si>
  <si>
    <t>Total Number of Vehicles</t>
  </si>
  <si>
    <t>Number of Trailers</t>
  </si>
  <si>
    <t>How often are officers recertified for their firearms?</t>
  </si>
  <si>
    <t>Are all armed staff members trained as outlined in TX Education Code 37.0811 or the School Safety Training otherwise known as the Guardian Program TX Govt Code 411.1901?</t>
  </si>
  <si>
    <t>Total # of Vehicles</t>
  </si>
  <si>
    <t>Total Number of Armed Educators</t>
  </si>
  <si>
    <t>Auto SOV</t>
  </si>
  <si>
    <t>B</t>
  </si>
  <si>
    <t>P</t>
  </si>
  <si>
    <t>T</t>
  </si>
  <si>
    <t>TR</t>
  </si>
  <si>
    <t>Total Value of Vehicles</t>
  </si>
  <si>
    <t>General Information Section</t>
  </si>
  <si>
    <t>Y</t>
  </si>
  <si>
    <t>N</t>
  </si>
  <si>
    <t>Current Excel Auto Statement of Values</t>
  </si>
  <si>
    <t>Current Excel Property Statement of Values</t>
  </si>
  <si>
    <t>5 Years Currently Valued Loss Runs</t>
  </si>
  <si>
    <t xml:space="preserve">   Excess Liability does not cover over uninsured/underinsured motorist coverage.</t>
  </si>
  <si>
    <t xml:space="preserve">Are you aware of any circumstances that may result in a sexual abuse or sexual harassment claim?
</t>
  </si>
  <si>
    <t>Average number of hours per officer/per week for Armed Part-Time officers</t>
  </si>
  <si>
    <t>Average number of hours per officer/per week for Unarmed Part-Time officers</t>
  </si>
  <si>
    <t>students use of lockers?</t>
  </si>
  <si>
    <t>parking facilities?</t>
  </si>
  <si>
    <t>b.  Full time students (Community College) (prepopulated from GL tab):</t>
  </si>
  <si>
    <t>a.  Average Daily Attendance (prepopulated from GL tab):</t>
  </si>
  <si>
    <t>c.  Part time students (Community College) (prepopulated from GL tab):</t>
  </si>
  <si>
    <r>
      <t xml:space="preserve">Employee Dishonesty </t>
    </r>
    <r>
      <rPr>
        <sz val="9"/>
        <rFont val="Arial"/>
        <family val="2"/>
      </rPr>
      <t>(prepopulated from Gen tab)</t>
    </r>
  </si>
  <si>
    <r>
      <t xml:space="preserve">Money &amp; Securities Inside </t>
    </r>
    <r>
      <rPr>
        <sz val="9"/>
        <rFont val="Arial"/>
        <family val="2"/>
      </rPr>
      <t>(prepopulated from Gen tab)</t>
    </r>
  </si>
  <si>
    <r>
      <t xml:space="preserve">Money &amp; Securities Outside </t>
    </r>
    <r>
      <rPr>
        <sz val="9"/>
        <rFont val="Arial"/>
        <family val="2"/>
      </rPr>
      <t>(prepopulated from Gen tab)</t>
    </r>
  </si>
  <si>
    <r>
      <t xml:space="preserve">Forgery and Alteration </t>
    </r>
    <r>
      <rPr>
        <sz val="9"/>
        <rFont val="Arial"/>
        <family val="2"/>
      </rPr>
      <t>(prepopulated from Gen tab)</t>
    </r>
  </si>
  <si>
    <r>
      <t xml:space="preserve">Computer Fraud </t>
    </r>
    <r>
      <rPr>
        <sz val="9"/>
        <rFont val="Arial"/>
        <family val="2"/>
      </rPr>
      <t>(prepopulated from Gen tab)</t>
    </r>
  </si>
  <si>
    <t>Hired/Non-Owned Auto Requested</t>
  </si>
  <si>
    <t>Are any school buildings currently vacant or scheduled to be vacant? If yes, please return completed PEAT Vacancy Questionnaire and provide location(s).</t>
  </si>
  <si>
    <t>Storage with Covering "Y"</t>
  </si>
  <si>
    <t>Total # of Vehicles with  Property Damage Coverage</t>
  </si>
  <si>
    <t>Please provide storage location for each vehicle as well as indicating with a "Y" if the location has a covering.</t>
  </si>
  <si>
    <t>THIS ENDORSEMENT CHANGES THE POLICY. PLEASE READ IT CAREFULLY.</t>
  </si>
  <si>
    <t>#</t>
  </si>
  <si>
    <r>
      <t xml:space="preserve">You have an exposure for law enforcement related activities or armed educators </t>
    </r>
    <r>
      <rPr>
        <b/>
        <sz val="16"/>
        <rFont val="Arial"/>
        <family val="2"/>
      </rPr>
      <t>AND</t>
    </r>
  </si>
  <si>
    <t>Count</t>
  </si>
  <si>
    <r>
      <t xml:space="preserve">Chief (Department Head) </t>
    </r>
    <r>
      <rPr>
        <i/>
        <sz val="8"/>
        <rFont val="Arial"/>
        <family val="2"/>
      </rPr>
      <t>(Count x 1.0)</t>
    </r>
  </si>
  <si>
    <r>
      <t xml:space="preserve">Other ranking officers (Captains, Lieutenants) </t>
    </r>
    <r>
      <rPr>
        <i/>
        <sz val="8"/>
        <rFont val="Arial"/>
        <family val="2"/>
      </rPr>
      <t>(Count x 1.0)</t>
    </r>
  </si>
  <si>
    <r>
      <t xml:space="preserve">Full-time armed officers with arrest authority (non-ranking) </t>
    </r>
    <r>
      <rPr>
        <i/>
        <sz val="8"/>
        <rFont val="Arial"/>
        <family val="2"/>
      </rPr>
      <t>(Count x 1.0)</t>
    </r>
  </si>
  <si>
    <r>
      <t xml:space="preserve">Armed Part-time, auxiliary, or reserve officers </t>
    </r>
    <r>
      <rPr>
        <i/>
        <sz val="8"/>
        <rFont val="Arial"/>
        <family val="2"/>
      </rPr>
      <t>(Count x 0.5)</t>
    </r>
  </si>
  <si>
    <r>
      <t xml:space="preserve">Canines (provide certification of training for both dog and handler) </t>
    </r>
    <r>
      <rPr>
        <i/>
        <sz val="8"/>
        <rFont val="Arial"/>
        <family val="2"/>
      </rPr>
      <t>(Count x 0.5)</t>
    </r>
  </si>
  <si>
    <r>
      <t xml:space="preserve">Unarmed part-time, auxiliary or reserve officers </t>
    </r>
    <r>
      <rPr>
        <i/>
        <sz val="8"/>
        <rFont val="Arial"/>
        <family val="2"/>
      </rPr>
      <t>(Count x 0.25)</t>
    </r>
  </si>
  <si>
    <r>
      <t xml:space="preserve">School crossing guards </t>
    </r>
    <r>
      <rPr>
        <i/>
        <sz val="8"/>
        <rFont val="Arial"/>
        <family val="2"/>
      </rPr>
      <t>(Count x 0.25)</t>
    </r>
  </si>
  <si>
    <t>Are the following  included in your selection process prior to employment?</t>
  </si>
  <si>
    <r>
      <t xml:space="preserve">Positions To Be Insured </t>
    </r>
    <r>
      <rPr>
        <b/>
        <sz val="10"/>
        <rFont val="Arial"/>
        <family val="2"/>
      </rPr>
      <t>(This section must be completed)</t>
    </r>
  </si>
  <si>
    <t>Sprinkler System</t>
  </si>
  <si>
    <t>Is there a sexual abuse prevention coordinator that reports to a member of management or is there someone else responsible on staff for reporting to a principal, superintendent or other authority? If so, who is it? If no individual, please explain.</t>
  </si>
  <si>
    <t>15)</t>
  </si>
  <si>
    <t>Copy of procedures attached</t>
  </si>
  <si>
    <t>Website provided</t>
  </si>
  <si>
    <r>
      <t>If yes, do you have a written policy?</t>
    </r>
    <r>
      <rPr>
        <b/>
        <sz val="10"/>
        <rFont val="Arial"/>
        <family val="2"/>
      </rPr>
      <t xml:space="preserve"> If yes, please attach a copy.</t>
    </r>
  </si>
  <si>
    <t>Public Protection Class</t>
  </si>
  <si>
    <t/>
  </si>
  <si>
    <t>If you would like this coverage, please update your response on the Gen tab.</t>
  </si>
  <si>
    <r>
      <t xml:space="preserve">II. Armed Educators </t>
    </r>
    <r>
      <rPr>
        <sz val="11"/>
        <rFont val="Arial"/>
        <family val="2"/>
      </rPr>
      <t>(To complete this section please answer Y to the first question.)</t>
    </r>
  </si>
  <si>
    <t>TX</t>
  </si>
  <si>
    <t>If copying and pasting your property schedule from another worksheet, please paste as values to ensure functionality.</t>
  </si>
  <si>
    <t>Coordinator</t>
  </si>
  <si>
    <t>Other staff member</t>
  </si>
  <si>
    <t>No individual</t>
  </si>
  <si>
    <t>Wish to secure Law Enforcement Liability Coverage for the entity and your officers or armed educators.</t>
  </si>
  <si>
    <t>Entity Name:</t>
  </si>
  <si>
    <t>Has the entity been criticized by the State Board of Education? If yes, provide details.</t>
  </si>
  <si>
    <t>Did any of the following take place last year:</t>
  </si>
  <si>
    <t>Have any members of the staff been transferred because of allegations of sexual abuse or harassment?</t>
  </si>
  <si>
    <t>Please select and attach a copy of the procedures or provide the link to the website in the cell.</t>
  </si>
  <si>
    <t>Is there a minimum of two background checks for prospective employees with documentation maintained on file?</t>
  </si>
  <si>
    <t>Has any employee been suspended, dismissed, demoted, transferred or tenure contract non-renewed?</t>
  </si>
  <si>
    <t>Total accumulated surplus/deficit:</t>
  </si>
  <si>
    <t>What is the entity's current bond rating?  (Moody's or Standard &amp; Poor's)</t>
  </si>
  <si>
    <t>Total Number of School Marshalls and School Safety Training (Guardians)</t>
  </si>
  <si>
    <t>To bind Armed Educators coverage you must fill out the tab "Armed Educators Endorsement" listing covered personnel.</t>
  </si>
  <si>
    <t>Do background checks include checks with National Sexual Offender Registry, State Police, State Department of Social Services, or similar public agencies?</t>
  </si>
  <si>
    <t>How many Armed-Educators do you have at your organization?</t>
  </si>
  <si>
    <t>i</t>
  </si>
  <si>
    <t>Coverage w/ Malicious Assailant</t>
  </si>
  <si>
    <t>Coverage w/o Malicious Assailant</t>
  </si>
  <si>
    <t>If you would like this coverage, please update your response on the Gen tab under Coverage Requested - Law Enforcement.</t>
  </si>
  <si>
    <t>Employee Count</t>
  </si>
  <si>
    <t>Property</t>
  </si>
  <si>
    <t>Auto</t>
  </si>
  <si>
    <t>Stadium Capacity</t>
  </si>
  <si>
    <t>Educational</t>
  </si>
  <si>
    <t xml:space="preserve">Law Enforcement </t>
  </si>
  <si>
    <t>The table below is automatically populated based on your responses throughout the application. Please do not type into any of the cells in the Exposure Summary table.</t>
  </si>
  <si>
    <t>Signature Page</t>
  </si>
  <si>
    <r>
      <t>Collision Coverage Deductible (</t>
    </r>
    <r>
      <rPr>
        <i/>
        <sz val="10"/>
        <rFont val="Arial"/>
        <family val="2"/>
      </rPr>
      <t>prepopulated from Gen tab</t>
    </r>
    <r>
      <rPr>
        <sz val="10"/>
        <rFont val="Arial"/>
        <family val="2"/>
      </rPr>
      <t>)</t>
    </r>
  </si>
  <si>
    <r>
      <t>Auto Liability Deductible (</t>
    </r>
    <r>
      <rPr>
        <i/>
        <sz val="10"/>
        <rFont val="Arial"/>
        <family val="2"/>
      </rPr>
      <t>prepopulated from Gen tab</t>
    </r>
    <r>
      <rPr>
        <sz val="10"/>
        <rFont val="Arial"/>
        <family val="2"/>
      </rPr>
      <t>)</t>
    </r>
  </si>
  <si>
    <r>
      <t>Comprehensive Coverage Deductible (</t>
    </r>
    <r>
      <rPr>
        <i/>
        <sz val="10"/>
        <rFont val="Arial"/>
        <family val="2"/>
      </rPr>
      <t>prepopulated from Gen tab</t>
    </r>
    <r>
      <rPr>
        <sz val="10"/>
        <rFont val="Arial"/>
        <family val="2"/>
      </rPr>
      <t>)</t>
    </r>
  </si>
  <si>
    <t>(Values are automatically filled from Prop SOV worksheet)</t>
  </si>
  <si>
    <t>New Business Application</t>
  </si>
  <si>
    <t>Zip Code</t>
  </si>
  <si>
    <t>General Liability Section</t>
  </si>
  <si>
    <t>Law Enforcement Section</t>
  </si>
  <si>
    <t>Endorsement - Malicious Assailant</t>
  </si>
  <si>
    <t>Auto - Statement of Values</t>
  </si>
  <si>
    <r>
      <t xml:space="preserve">If copying and pasting your auto schedule from another worksheet, please paste as </t>
    </r>
    <r>
      <rPr>
        <b/>
        <sz val="11"/>
        <rFont val="Arial"/>
        <family val="2"/>
      </rPr>
      <t>values</t>
    </r>
    <r>
      <rPr>
        <sz val="11"/>
        <rFont val="Arial"/>
        <family val="2"/>
      </rPr>
      <t xml:space="preserve"> to ensure functionality.</t>
    </r>
  </si>
  <si>
    <t>Please complete the Vehicle Type column below using the Vehicle Type codes to the right. To decline Property Damage coverage for a vehicle please type "0" in the Cost New column.</t>
  </si>
  <si>
    <t xml:space="preserve">Thank you for your interest in the Public Educators Association of Texas.
We look forward to working with you! </t>
  </si>
  <si>
    <t>What year was your law enforcement agency established?</t>
  </si>
  <si>
    <t>&gt; every 3 years</t>
  </si>
  <si>
    <t>What year was your manual last updated?</t>
  </si>
  <si>
    <t>What year was your manual originally assembled?</t>
  </si>
  <si>
    <t>What year were written policies and procedures last updated pertaining to the following:</t>
  </si>
  <si>
    <t xml:space="preserve">Other (please list)   </t>
  </si>
  <si>
    <t xml:space="preserve">School crossing guards </t>
  </si>
  <si>
    <t>(Count x 0.25)</t>
  </si>
  <si>
    <t xml:space="preserve">Unarmed part-time, auxiliary or reserve officers </t>
  </si>
  <si>
    <t>(Count x 0.5)</t>
  </si>
  <si>
    <t>Canines (provide certification of training for both dog and handler)</t>
  </si>
  <si>
    <t xml:space="preserve">Armed Part-time, auxiliary, or reserve officers </t>
  </si>
  <si>
    <t xml:space="preserve">Full-time armed officers with arrest authority (non-ranking) </t>
  </si>
  <si>
    <t>(Count x 1.0)</t>
  </si>
  <si>
    <t xml:space="preserve">Other ranking officers (Captains, Lieutenants) </t>
  </si>
  <si>
    <t xml:space="preserve">Chief (Department Head) </t>
  </si>
  <si>
    <t>Same?</t>
  </si>
  <si>
    <t>Mailing address</t>
  </si>
  <si>
    <t xml:space="preserve">Auto Physical Damage 
&amp; Auto Liability </t>
  </si>
  <si>
    <t>Please indicate with a "Y" or and "N".</t>
  </si>
  <si>
    <t>For each property  write 1-10 for  PPC.</t>
  </si>
  <si>
    <t>Based on your response, an adjacent cell with this color may appear. Please use that cell to explain your answer or follow instructions.</t>
  </si>
  <si>
    <t>Owned</t>
  </si>
  <si>
    <t>Rented</t>
  </si>
  <si>
    <t>Combination</t>
  </si>
  <si>
    <t>Inflatable</t>
  </si>
  <si>
    <t>Are the inflatable structures owned, rented or a combination?</t>
  </si>
  <si>
    <t>Certain cells on individual lines of coverage are prepopulated from your prior selections.</t>
  </si>
  <si>
    <t>Light orange cells indicate that you completed the cell with your response.</t>
  </si>
  <si>
    <t>Please ensure the vendor has liability coverage in place.</t>
  </si>
  <si>
    <t>If you would like this coverage, please update your response on the Gen tab under Coverage Requested - Auto.</t>
  </si>
  <si>
    <t>Signature: The bottom of the Gen tab is the only signature.</t>
  </si>
  <si>
    <t>Total Insurable Value - Contents</t>
  </si>
  <si>
    <t>Total Insurable Value - Buildings</t>
  </si>
  <si>
    <t>Total Insurable Value - Buildings &amp; Contents</t>
  </si>
  <si>
    <t>Malicious Assailant (Armed Ed)</t>
  </si>
  <si>
    <t>PEAT NBApp (2025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</si>
</sst>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_(* #,##0.0_);_(* \(#,##0.0\);_(* &quot;-&quot;??_);_(@_)"/>
    <numFmt numFmtId="167" formatCode="_(&quot;$&quot;* #,##0_);_(&quot;$&quot;* \(#,##0\);_(&quot;$&quot;* &quot;-&quot;??_);_(@_)"/>
    <numFmt numFmtId="168" formatCode="m/d/yyyy;@"/>
  </numFmts>
  <fonts count="61" x14ac:knownFonts="1">
    <font>
      <sz val="10"/>
      <name val="Arial"/>
    </font>
    <font>
      <sz val="10"/>
      <name val="Arial"/>
      <family val="2"/>
    </font>
    <font>
      <b/>
      <sz val="16"/>
      <name val="Arial"/>
      <family val="2"/>
    </font>
    <font>
      <b/>
      <sz val="14"/>
      <name val="Arial"/>
      <family val="2"/>
    </font>
    <font>
      <b/>
      <sz val="12"/>
      <name val="Arial"/>
      <family val="2"/>
    </font>
    <font>
      <sz val="12"/>
      <name val="Arial"/>
      <family val="2"/>
    </font>
    <font>
      <sz val="10"/>
      <name val="Arial"/>
      <family val="2"/>
    </font>
    <font>
      <b/>
      <sz val="10"/>
      <name val="Arial"/>
      <family val="2"/>
    </font>
    <font>
      <sz val="8"/>
      <name val="Arial"/>
      <family val="2"/>
    </font>
    <font>
      <b/>
      <u/>
      <sz val="12"/>
      <name val="Arial"/>
      <family val="2"/>
    </font>
    <font>
      <b/>
      <sz val="8"/>
      <color indexed="10"/>
      <name val="Arial"/>
      <family val="2"/>
    </font>
    <font>
      <sz val="9"/>
      <name val="Arial"/>
      <family val="2"/>
    </font>
    <font>
      <b/>
      <sz val="8"/>
      <color indexed="8"/>
      <name val="Arial"/>
      <family val="2"/>
    </font>
    <font>
      <sz val="8"/>
      <color indexed="8"/>
      <name val="Arial"/>
      <family val="2"/>
    </font>
    <font>
      <b/>
      <i/>
      <sz val="10"/>
      <name val="Arial"/>
      <family val="2"/>
    </font>
    <font>
      <sz val="10"/>
      <name val="Wingdings"/>
      <charset val="2"/>
    </font>
    <font>
      <u/>
      <sz val="10"/>
      <name val="Arial"/>
      <family val="2"/>
    </font>
    <font>
      <b/>
      <sz val="9"/>
      <name val="Arial"/>
      <family val="2"/>
    </font>
    <font>
      <b/>
      <sz val="10"/>
      <color indexed="10"/>
      <name val="Arial"/>
      <family val="2"/>
    </font>
    <font>
      <b/>
      <sz val="8"/>
      <name val="Arial"/>
      <family val="2"/>
    </font>
    <font>
      <sz val="8"/>
      <name val="Arial"/>
      <family val="2"/>
    </font>
    <font>
      <b/>
      <sz val="8"/>
      <color indexed="16"/>
      <name val="Times New Roman"/>
      <family val="1"/>
    </font>
    <font>
      <sz val="8"/>
      <name val="Times New Roman"/>
      <family val="1"/>
    </font>
    <font>
      <sz val="12"/>
      <name val="Wingdings"/>
      <charset val="2"/>
    </font>
    <font>
      <sz val="10"/>
      <color indexed="9"/>
      <name val="Arial"/>
      <family val="2"/>
    </font>
    <font>
      <b/>
      <sz val="11"/>
      <name val="Arial"/>
      <family val="2"/>
    </font>
    <font>
      <b/>
      <u/>
      <sz val="10"/>
      <name val="Arial"/>
      <family val="2"/>
    </font>
    <font>
      <i/>
      <sz val="10"/>
      <name val="Arial"/>
      <family val="2"/>
    </font>
    <font>
      <sz val="10"/>
      <color theme="0"/>
      <name val="Arial"/>
      <family val="2"/>
    </font>
    <font>
      <sz val="6"/>
      <color indexed="9"/>
      <name val="Arial"/>
      <family val="2"/>
    </font>
    <font>
      <sz val="6"/>
      <name val="Arial"/>
      <family val="2"/>
    </font>
    <font>
      <sz val="7"/>
      <name val="Times New Roman"/>
      <family val="1"/>
    </font>
    <font>
      <u/>
      <sz val="10"/>
      <color theme="10"/>
      <name val="Arial"/>
      <family val="2"/>
    </font>
    <font>
      <sz val="12"/>
      <color theme="0"/>
      <name val="Arial"/>
      <family val="2"/>
    </font>
    <font>
      <sz val="11"/>
      <name val="Arial"/>
      <family val="2"/>
    </font>
    <font>
      <sz val="11"/>
      <name val="Wingdings"/>
      <charset val="2"/>
    </font>
    <font>
      <b/>
      <i/>
      <sz val="11"/>
      <name val="Arial"/>
      <family val="2"/>
    </font>
    <font>
      <b/>
      <i/>
      <sz val="14"/>
      <name val="Arial"/>
      <family val="2"/>
    </font>
    <font>
      <b/>
      <i/>
      <sz val="16"/>
      <name val="Arial"/>
      <family val="2"/>
    </font>
    <font>
      <sz val="10"/>
      <name val="Arial"/>
      <family val="2"/>
    </font>
    <font>
      <sz val="12"/>
      <name val="Calibri"/>
      <family val="2"/>
    </font>
    <font>
      <sz val="8"/>
      <color theme="1"/>
      <name val="Arial"/>
      <family val="2"/>
    </font>
    <font>
      <sz val="10"/>
      <color theme="1"/>
      <name val="Arial"/>
      <family val="2"/>
    </font>
    <font>
      <b/>
      <sz val="18"/>
      <name val="Arial"/>
      <family val="2"/>
    </font>
    <font>
      <sz val="20"/>
      <name val="Arial"/>
      <family val="2"/>
    </font>
    <font>
      <sz val="10"/>
      <name val="Arial"/>
      <family val="2"/>
    </font>
    <font>
      <u/>
      <sz val="12"/>
      <color theme="10"/>
      <name val="Arial"/>
      <family val="2"/>
    </font>
    <font>
      <sz val="16"/>
      <name val="Arial"/>
      <family val="2"/>
    </font>
    <font>
      <i/>
      <sz val="11"/>
      <name val="Arial"/>
      <family val="2"/>
    </font>
    <font>
      <b/>
      <sz val="10"/>
      <color theme="0" tint="-4.9989318521683403E-2"/>
      <name val="Arial"/>
      <family val="2"/>
    </font>
    <font>
      <i/>
      <sz val="8"/>
      <name val="Arial"/>
      <family val="2"/>
    </font>
    <font>
      <i/>
      <sz val="10"/>
      <color theme="1"/>
      <name val="Arial"/>
      <family val="2"/>
    </font>
    <font>
      <sz val="26"/>
      <name val="Arial"/>
      <family val="2"/>
    </font>
    <font>
      <b/>
      <sz val="12"/>
      <color theme="0" tint="-4.9989318521683403E-2"/>
      <name val="Arial"/>
      <family val="2"/>
    </font>
    <font>
      <b/>
      <sz val="12"/>
      <color theme="0"/>
      <name val="Arial"/>
      <family val="2"/>
    </font>
    <font>
      <b/>
      <sz val="11"/>
      <color theme="0" tint="-4.9989318521683403E-2"/>
      <name val="Arial"/>
      <family val="2"/>
    </font>
    <font>
      <sz val="14"/>
      <name val="Arial"/>
      <family val="2"/>
    </font>
    <font>
      <b/>
      <i/>
      <sz val="12"/>
      <name val="Arial"/>
      <family val="2"/>
    </font>
    <font>
      <sz val="10"/>
      <color theme="0" tint="-4.9989318521683403E-2"/>
      <name val="Arial"/>
      <family val="2"/>
    </font>
    <font>
      <sz val="18"/>
      <name val="Arial"/>
      <family val="2"/>
    </font>
    <font>
      <b/>
      <sz val="11"/>
      <color theme="0"/>
      <name val="Arial"/>
      <family val="2"/>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C9C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2" fillId="0" borderId="0" applyNumberFormat="0" applyFill="0" applyBorder="0" applyAlignment="0" applyProtection="0"/>
    <xf numFmtId="9" fontId="3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1" fillId="0" borderId="0"/>
    <xf numFmtId="0" fontId="45" fillId="0" borderId="0">
      <alignment horizontal="left" vertical="top"/>
    </xf>
    <xf numFmtId="0" fontId="5" fillId="9" borderId="0">
      <alignment horizontal="left" vertical="top" wrapText="1"/>
    </xf>
  </cellStyleXfs>
  <cellXfs count="924">
    <xf numFmtId="0" fontId="0" fillId="0" borderId="0" xfId="0"/>
    <xf numFmtId="0" fontId="7" fillId="0" borderId="0" xfId="0" applyFont="1"/>
    <xf numFmtId="0" fontId="4" fillId="0" borderId="0" xfId="0" applyFont="1"/>
    <xf numFmtId="0" fontId="1" fillId="0" borderId="0" xfId="0" applyFont="1"/>
    <xf numFmtId="14" fontId="0" fillId="0" borderId="4" xfId="0" applyNumberFormat="1" applyBorder="1" applyProtection="1">
      <protection locked="0"/>
    </xf>
    <xf numFmtId="0" fontId="1" fillId="0" borderId="9" xfId="0" applyFont="1" applyBorder="1"/>
    <xf numFmtId="42" fontId="1" fillId="0" borderId="4" xfId="2" applyNumberFormat="1" applyFont="1" applyFill="1" applyBorder="1" applyProtection="1"/>
    <xf numFmtId="42" fontId="1" fillId="5" borderId="7" xfId="0" applyNumberFormat="1" applyFont="1" applyFill="1" applyBorder="1" applyProtection="1">
      <protection locked="0"/>
    </xf>
    <xf numFmtId="0" fontId="0" fillId="0" borderId="11" xfId="0" applyBorder="1"/>
    <xf numFmtId="0" fontId="1" fillId="0" borderId="12" xfId="0" applyFont="1" applyBorder="1"/>
    <xf numFmtId="0" fontId="0" fillId="0" borderId="12" xfId="0" applyBorder="1"/>
    <xf numFmtId="0" fontId="0" fillId="0" borderId="9" xfId="0" applyBorder="1"/>
    <xf numFmtId="9" fontId="0" fillId="0" borderId="12" xfId="5" applyFont="1" applyBorder="1"/>
    <xf numFmtId="9" fontId="0" fillId="0" borderId="9" xfId="5" applyFont="1" applyBorder="1"/>
    <xf numFmtId="0" fontId="1" fillId="0" borderId="0" xfId="0" applyFont="1" applyAlignment="1">
      <alignment vertical="top" wrapText="1"/>
    </xf>
    <xf numFmtId="3" fontId="0" fillId="0" borderId="12" xfId="0" applyNumberFormat="1" applyBorder="1"/>
    <xf numFmtId="0" fontId="0" fillId="0" borderId="12" xfId="0" applyBorder="1" applyAlignment="1">
      <alignment wrapText="1"/>
    </xf>
    <xf numFmtId="167" fontId="0" fillId="0" borderId="12" xfId="2" applyNumberFormat="1" applyFont="1" applyBorder="1"/>
    <xf numFmtId="167" fontId="0" fillId="0" borderId="9" xfId="2" applyNumberFormat="1" applyFont="1" applyBorder="1"/>
    <xf numFmtId="0" fontId="5" fillId="0" borderId="0" xfId="0" applyFont="1"/>
    <xf numFmtId="0" fontId="1" fillId="0" borderId="0" xfId="3"/>
    <xf numFmtId="0" fontId="34" fillId="0" borderId="0" xfId="0" applyFont="1" applyAlignment="1">
      <alignment horizontal="left"/>
    </xf>
    <xf numFmtId="0" fontId="34" fillId="0" borderId="0" xfId="0" applyFont="1"/>
    <xf numFmtId="49" fontId="34" fillId="0" borderId="16" xfId="0" applyNumberFormat="1" applyFont="1" applyBorder="1"/>
    <xf numFmtId="0" fontId="34" fillId="0" borderId="14" xfId="0" applyFont="1" applyBorder="1"/>
    <xf numFmtId="49" fontId="34" fillId="0" borderId="7" xfId="0" applyNumberFormat="1" applyFont="1" applyBorder="1"/>
    <xf numFmtId="49" fontId="34" fillId="0" borderId="3" xfId="0" applyNumberFormat="1" applyFont="1" applyBorder="1"/>
    <xf numFmtId="0" fontId="34" fillId="0" borderId="1" xfId="0" applyFont="1" applyBorder="1"/>
    <xf numFmtId="0" fontId="34" fillId="0" borderId="0" xfId="0" applyFont="1" applyAlignment="1">
      <alignment wrapText="1"/>
    </xf>
    <xf numFmtId="0" fontId="34" fillId="0" borderId="13" xfId="0" applyFont="1" applyBorder="1"/>
    <xf numFmtId="0" fontId="34" fillId="0" borderId="0" xfId="0" applyFont="1" applyAlignment="1">
      <alignment horizontal="right"/>
    </xf>
    <xf numFmtId="0" fontId="35" fillId="0" borderId="0" xfId="0" applyFont="1" applyAlignment="1">
      <alignment horizontal="center"/>
    </xf>
    <xf numFmtId="14" fontId="34" fillId="0" borderId="0" xfId="0" applyNumberFormat="1" applyFont="1"/>
    <xf numFmtId="42" fontId="34" fillId="0" borderId="0" xfId="0" applyNumberFormat="1" applyFont="1"/>
    <xf numFmtId="49" fontId="1" fillId="0" borderId="16" xfId="0" applyNumberFormat="1" applyFont="1" applyBorder="1"/>
    <xf numFmtId="49" fontId="1" fillId="0" borderId="7" xfId="0" applyNumberFormat="1" applyFont="1" applyBorder="1"/>
    <xf numFmtId="49" fontId="1" fillId="0" borderId="3" xfId="0" applyNumberFormat="1" applyFont="1" applyBorder="1"/>
    <xf numFmtId="0" fontId="1" fillId="0" borderId="7" xfId="3" applyBorder="1"/>
    <xf numFmtId="165" fontId="29" fillId="0" borderId="0" xfId="1" applyNumberFormat="1" applyFont="1" applyFill="1" applyProtection="1"/>
    <xf numFmtId="165" fontId="28" fillId="0" borderId="0" xfId="1" applyNumberFormat="1" applyFont="1" applyProtection="1"/>
    <xf numFmtId="166" fontId="24" fillId="0" borderId="0" xfId="1" applyNumberFormat="1" applyFont="1" applyProtection="1"/>
    <xf numFmtId="0" fontId="24" fillId="0" borderId="0" xfId="3" applyFont="1"/>
    <xf numFmtId="165" fontId="30" fillId="0" borderId="0" xfId="1" applyNumberFormat="1" applyFont="1" applyFill="1" applyProtection="1"/>
    <xf numFmtId="0" fontId="6" fillId="0" borderId="0" xfId="0" applyFont="1"/>
    <xf numFmtId="0" fontId="4" fillId="0" borderId="0" xfId="0" applyFont="1" applyAlignment="1">
      <alignment horizontal="center"/>
    </xf>
    <xf numFmtId="42" fontId="1" fillId="5" borderId="4" xfId="0" applyNumberFormat="1" applyFont="1" applyFill="1" applyBorder="1" applyAlignment="1" applyProtection="1">
      <alignment horizontal="center" vertical="center"/>
      <protection locked="0"/>
    </xf>
    <xf numFmtId="0" fontId="1" fillId="0" borderId="0" xfId="0" quotePrefix="1" applyFont="1"/>
    <xf numFmtId="0" fontId="1" fillId="0" borderId="0" xfId="3" applyAlignment="1">
      <alignment horizontal="left" vertical="top"/>
    </xf>
    <xf numFmtId="0" fontId="0" fillId="0" borderId="0" xfId="0" applyAlignment="1">
      <alignment horizontal="left" vertical="top"/>
    </xf>
    <xf numFmtId="42" fontId="1" fillId="0" borderId="4" xfId="0" applyNumberFormat="1" applyFont="1" applyBorder="1" applyAlignment="1" applyProtection="1">
      <alignment horizontal="right"/>
      <protection locked="0"/>
    </xf>
    <xf numFmtId="42" fontId="1" fillId="0" borderId="4" xfId="2" applyNumberFormat="1" applyFont="1" applyFill="1" applyBorder="1" applyAlignment="1" applyProtection="1">
      <alignment horizontal="right"/>
      <protection locked="0"/>
    </xf>
    <xf numFmtId="3" fontId="0" fillId="0" borderId="0" xfId="0" applyNumberFormat="1"/>
    <xf numFmtId="0" fontId="1" fillId="0" borderId="0" xfId="0" applyFont="1" applyAlignment="1">
      <alignment horizontal="left" vertical="top"/>
    </xf>
    <xf numFmtId="0" fontId="4" fillId="0" borderId="0" xfId="0" applyFont="1" applyAlignment="1">
      <alignment horizontal="left"/>
    </xf>
    <xf numFmtId="167" fontId="34" fillId="0" borderId="4" xfId="2" applyNumberFormat="1" applyFont="1" applyBorder="1" applyAlignment="1" applyProtection="1">
      <alignment horizontal="center"/>
      <protection locked="0"/>
    </xf>
    <xf numFmtId="167" fontId="34" fillId="0" borderId="9" xfId="2" applyNumberFormat="1" applyFont="1" applyBorder="1" applyAlignment="1" applyProtection="1">
      <alignment horizontal="center"/>
      <protection locked="0"/>
    </xf>
    <xf numFmtId="0" fontId="1" fillId="0" borderId="9" xfId="0" applyFont="1" applyBorder="1" applyAlignment="1">
      <alignment horizontal="right" wrapText="1"/>
    </xf>
    <xf numFmtId="167" fontId="1" fillId="0" borderId="4" xfId="2" applyNumberFormat="1" applyBorder="1" applyProtection="1">
      <protection locked="0"/>
    </xf>
    <xf numFmtId="42" fontId="0" fillId="0" borderId="12" xfId="0" applyNumberFormat="1" applyBorder="1"/>
    <xf numFmtId="0" fontId="34" fillId="0" borderId="17" xfId="0" applyFont="1" applyBorder="1"/>
    <xf numFmtId="0" fontId="7" fillId="0" borderId="0" xfId="0" applyFont="1" applyAlignment="1">
      <alignment horizontal="left"/>
    </xf>
    <xf numFmtId="3" fontId="21" fillId="0" borderId="4" xfId="0" applyNumberFormat="1" applyFont="1" applyBorder="1" applyAlignment="1" applyProtection="1">
      <alignment horizontal="left"/>
      <protection locked="0"/>
    </xf>
    <xf numFmtId="0" fontId="8" fillId="0" borderId="4" xfId="0" applyFont="1" applyBorder="1" applyAlignment="1" applyProtection="1">
      <alignment horizontal="left"/>
      <protection locked="0"/>
    </xf>
    <xf numFmtId="0" fontId="34" fillId="0" borderId="8" xfId="0" applyFont="1" applyBorder="1" applyProtection="1">
      <protection locked="0"/>
    </xf>
    <xf numFmtId="0" fontId="34" fillId="0" borderId="4" xfId="0" applyFont="1" applyBorder="1" applyProtection="1">
      <protection locked="0"/>
    </xf>
    <xf numFmtId="1" fontId="34" fillId="0" borderId="4" xfId="0" applyNumberFormat="1" applyFont="1" applyBorder="1" applyProtection="1">
      <protection locked="0"/>
    </xf>
    <xf numFmtId="42" fontId="1" fillId="5" borderId="9" xfId="0" applyNumberFormat="1" applyFont="1" applyFill="1" applyBorder="1" applyAlignment="1" applyProtection="1">
      <alignment horizontal="center"/>
      <protection locked="0"/>
    </xf>
    <xf numFmtId="0" fontId="1" fillId="0" borderId="14" xfId="0" applyFont="1" applyBorder="1"/>
    <xf numFmtId="0" fontId="0" fillId="0" borderId="14" xfId="0" applyBorder="1"/>
    <xf numFmtId="0" fontId="0" fillId="0" borderId="1" xfId="0" applyBorder="1"/>
    <xf numFmtId="49" fontId="1" fillId="0" borderId="16" xfId="0" applyNumberFormat="1" applyFont="1" applyBorder="1" applyAlignment="1">
      <alignment vertical="top"/>
    </xf>
    <xf numFmtId="0" fontId="0" fillId="0" borderId="17" xfId="0" applyBorder="1"/>
    <xf numFmtId="0" fontId="0" fillId="0" borderId="13" xfId="0" applyBorder="1"/>
    <xf numFmtId="0" fontId="0" fillId="0" borderId="10" xfId="0" applyBorder="1"/>
    <xf numFmtId="0" fontId="1" fillId="0" borderId="2" xfId="0" applyFont="1" applyBorder="1"/>
    <xf numFmtId="49" fontId="1" fillId="0" borderId="3" xfId="0" applyNumberFormat="1" applyFont="1" applyBorder="1" applyAlignment="1">
      <alignment vertical="top"/>
    </xf>
    <xf numFmtId="49" fontId="1" fillId="0" borderId="16" xfId="0" applyNumberFormat="1" applyFont="1" applyBorder="1" applyAlignment="1">
      <alignment horizontal="left" vertical="top"/>
    </xf>
    <xf numFmtId="49" fontId="1" fillId="0" borderId="7" xfId="0" applyNumberFormat="1" applyFont="1" applyBorder="1" applyAlignment="1">
      <alignment vertical="top"/>
    </xf>
    <xf numFmtId="49" fontId="1" fillId="0" borderId="16" xfId="0" applyNumberFormat="1" applyFont="1" applyBorder="1" applyAlignment="1">
      <alignment vertical="top" wrapText="1"/>
    </xf>
    <xf numFmtId="49" fontId="1" fillId="0" borderId="3" xfId="0" applyNumberFormat="1" applyFont="1" applyBorder="1" applyAlignment="1">
      <alignment vertical="top" wrapText="1"/>
    </xf>
    <xf numFmtId="49" fontId="0" fillId="0" borderId="0" xfId="0" applyNumberFormat="1"/>
    <xf numFmtId="0" fontId="7"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wrapText="1"/>
    </xf>
    <xf numFmtId="0" fontId="0" fillId="0" borderId="0" xfId="0" applyAlignment="1">
      <alignment horizontal="left" wrapText="1"/>
    </xf>
    <xf numFmtId="0" fontId="1" fillId="0" borderId="0" xfId="0" applyFont="1" applyAlignment="1">
      <alignment vertical="top"/>
    </xf>
    <xf numFmtId="0" fontId="42" fillId="0" borderId="0" xfId="0" applyFont="1"/>
    <xf numFmtId="0" fontId="0" fillId="0" borderId="15" xfId="0" applyBorder="1"/>
    <xf numFmtId="0" fontId="3" fillId="0" borderId="0" xfId="0" applyFont="1"/>
    <xf numFmtId="42" fontId="1" fillId="8" borderId="4" xfId="0" applyNumberFormat="1" applyFont="1" applyFill="1" applyBorder="1" applyAlignment="1">
      <alignment horizontal="left" wrapText="1"/>
    </xf>
    <xf numFmtId="0" fontId="1" fillId="0" borderId="1" xfId="0" applyFont="1" applyBorder="1"/>
    <xf numFmtId="0" fontId="1" fillId="0" borderId="16" xfId="0" applyFont="1" applyBorder="1"/>
    <xf numFmtId="0" fontId="1" fillId="0" borderId="3" xfId="0" applyFont="1" applyBorder="1"/>
    <xf numFmtId="42" fontId="0" fillId="0" borderId="4" xfId="0" applyNumberFormat="1" applyBorder="1"/>
    <xf numFmtId="0" fontId="0" fillId="0" borderId="6" xfId="0" applyBorder="1"/>
    <xf numFmtId="14" fontId="1" fillId="0" borderId="14" xfId="0" applyNumberFormat="1" applyFont="1" applyBorder="1"/>
    <xf numFmtId="14" fontId="1" fillId="0" borderId="0" xfId="0" applyNumberFormat="1" applyFont="1"/>
    <xf numFmtId="14" fontId="1" fillId="0" borderId="1" xfId="0" applyNumberFormat="1" applyFont="1" applyBorder="1"/>
    <xf numFmtId="49" fontId="1" fillId="0" borderId="7" xfId="0" applyNumberFormat="1" applyFont="1" applyBorder="1" applyAlignment="1">
      <alignment horizontal="left"/>
    </xf>
    <xf numFmtId="49" fontId="1" fillId="0" borderId="16" xfId="0" applyNumberFormat="1" applyFont="1" applyBorder="1" applyAlignment="1">
      <alignment horizontal="left"/>
    </xf>
    <xf numFmtId="14" fontId="1" fillId="0" borderId="14" xfId="0" applyNumberFormat="1" applyFont="1" applyBorder="1" applyAlignment="1">
      <alignment wrapText="1"/>
    </xf>
    <xf numFmtId="49" fontId="0" fillId="0" borderId="3" xfId="0" applyNumberFormat="1" applyBorder="1" applyAlignment="1">
      <alignment horizontal="left"/>
    </xf>
    <xf numFmtId="0" fontId="8" fillId="0" borderId="0" xfId="0" applyFont="1" applyAlignment="1">
      <alignment horizontal="center"/>
    </xf>
    <xf numFmtId="0" fontId="8" fillId="0" borderId="0" xfId="0" applyFont="1"/>
    <xf numFmtId="49" fontId="34" fillId="0" borderId="4" xfId="0" applyNumberFormat="1" applyFont="1" applyBorder="1"/>
    <xf numFmtId="42" fontId="34" fillId="0" borderId="4" xfId="0" applyNumberFormat="1" applyFont="1" applyBorder="1"/>
    <xf numFmtId="0" fontId="20" fillId="0" borderId="0" xfId="0" applyFont="1"/>
    <xf numFmtId="42" fontId="34" fillId="0" borderId="14" xfId="0" applyNumberFormat="1" applyFont="1" applyBorder="1"/>
    <xf numFmtId="42" fontId="34" fillId="0" borderId="1" xfId="0" applyNumberFormat="1" applyFont="1" applyBorder="1"/>
    <xf numFmtId="49" fontId="34" fillId="0" borderId="16" xfId="0" applyNumberFormat="1" applyFont="1" applyBorder="1" applyAlignment="1">
      <alignment vertical="top"/>
    </xf>
    <xf numFmtId="49" fontId="34" fillId="0" borderId="7" xfId="0" applyNumberFormat="1" applyFont="1" applyBorder="1" applyAlignment="1">
      <alignment vertical="top"/>
    </xf>
    <xf numFmtId="49" fontId="34" fillId="0" borderId="3" xfId="0" applyNumberFormat="1" applyFont="1" applyBorder="1" applyAlignment="1">
      <alignment vertical="top"/>
    </xf>
    <xf numFmtId="0" fontId="34" fillId="0" borderId="14" xfId="0" applyFont="1" applyBorder="1" applyAlignment="1">
      <alignment horizontal="left" vertical="top"/>
    </xf>
    <xf numFmtId="0" fontId="34" fillId="0" borderId="14" xfId="0" applyFont="1" applyBorder="1" applyAlignment="1">
      <alignment horizontal="left"/>
    </xf>
    <xf numFmtId="49" fontId="34" fillId="0" borderId="3" xfId="0" applyNumberFormat="1" applyFont="1" applyBorder="1" applyAlignment="1">
      <alignment vertical="top" wrapText="1"/>
    </xf>
    <xf numFmtId="164" fontId="0" fillId="0" borderId="0" xfId="0" applyNumberFormat="1"/>
    <xf numFmtId="0" fontId="0" fillId="0" borderId="0" xfId="0" applyAlignment="1">
      <alignment horizontal="center" vertical="center"/>
    </xf>
    <xf numFmtId="42" fontId="0" fillId="0" borderId="0" xfId="0" applyNumberFormat="1"/>
    <xf numFmtId="0" fontId="1" fillId="0" borderId="1" xfId="0" applyFont="1" applyBorder="1" applyAlignment="1">
      <alignment vertical="top"/>
    </xf>
    <xf numFmtId="49" fontId="1" fillId="0" borderId="6" xfId="0" applyNumberFormat="1" applyFont="1" applyBorder="1" applyAlignment="1">
      <alignment horizontal="left" vertical="top"/>
    </xf>
    <xf numFmtId="0" fontId="1" fillId="0" borderId="14" xfId="0" applyFont="1" applyBorder="1" applyAlignment="1">
      <alignment vertical="top"/>
    </xf>
    <xf numFmtId="49" fontId="1" fillId="0" borderId="7" xfId="0" applyNumberFormat="1" applyFont="1" applyBorder="1" applyAlignment="1">
      <alignment vertical="top" wrapText="1"/>
    </xf>
    <xf numFmtId="42" fontId="4" fillId="0" borderId="0" xfId="0" applyNumberFormat="1" applyFont="1" applyAlignment="1">
      <alignment horizontal="left"/>
    </xf>
    <xf numFmtId="0" fontId="7" fillId="0" borderId="0" xfId="0" applyFont="1" applyAlignment="1">
      <alignment horizontal="center" wrapText="1"/>
    </xf>
    <xf numFmtId="0" fontId="1" fillId="0" borderId="0" xfId="0" applyFont="1" applyAlignment="1">
      <alignment horizontal="left"/>
    </xf>
    <xf numFmtId="0" fontId="14" fillId="0" borderId="0" xfId="0" applyFont="1" applyAlignment="1">
      <alignment horizontal="left"/>
    </xf>
    <xf numFmtId="0" fontId="9" fillId="8" borderId="4" xfId="4" applyFont="1" applyFill="1" applyBorder="1" applyProtection="1">
      <protection locked="0"/>
    </xf>
    <xf numFmtId="0" fontId="46" fillId="8" borderId="4" xfId="4" applyFont="1" applyFill="1" applyBorder="1" applyProtection="1">
      <protection locked="0"/>
    </xf>
    <xf numFmtId="42" fontId="34" fillId="8" borderId="4" xfId="2" applyNumberFormat="1" applyFont="1" applyFill="1" applyBorder="1" applyProtection="1"/>
    <xf numFmtId="42" fontId="34" fillId="0" borderId="4" xfId="2" applyNumberFormat="1" applyFont="1" applyFill="1" applyBorder="1" applyProtection="1">
      <protection locked="0"/>
    </xf>
    <xf numFmtId="0" fontId="1" fillId="4" borderId="4" xfId="3" applyFill="1" applyBorder="1"/>
    <xf numFmtId="0" fontId="7" fillId="0" borderId="0" xfId="3" applyFont="1" applyAlignment="1">
      <alignment horizontal="center" vertical="top" wrapText="1"/>
    </xf>
    <xf numFmtId="0" fontId="1" fillId="4" borderId="4" xfId="3" applyFill="1" applyBorder="1" applyAlignment="1">
      <alignment vertical="top" wrapText="1"/>
    </xf>
    <xf numFmtId="3" fontId="1" fillId="0" borderId="0" xfId="3" applyNumberFormat="1"/>
    <xf numFmtId="0" fontId="7" fillId="11" borderId="4" xfId="3" applyFont="1" applyFill="1" applyBorder="1" applyAlignment="1">
      <alignment horizontal="center" vertical="center" wrapText="1"/>
    </xf>
    <xf numFmtId="49" fontId="7" fillId="11" borderId="4" xfId="3" applyNumberFormat="1" applyFont="1" applyFill="1" applyBorder="1" applyAlignment="1">
      <alignment horizontal="center" vertical="center" wrapText="1"/>
    </xf>
    <xf numFmtId="3" fontId="7" fillId="11" borderId="4" xfId="1" applyNumberFormat="1" applyFont="1" applyFill="1" applyBorder="1" applyAlignment="1" applyProtection="1">
      <alignment horizontal="center" vertical="center" wrapText="1"/>
    </xf>
    <xf numFmtId="0" fontId="1" fillId="0" borderId="0" xfId="3" applyAlignment="1">
      <alignment wrapText="1"/>
    </xf>
    <xf numFmtId="0" fontId="1" fillId="0" borderId="4" xfId="3" applyBorder="1" applyProtection="1">
      <protection locked="0"/>
    </xf>
    <xf numFmtId="0" fontId="1" fillId="0" borderId="4" xfId="3" applyBorder="1" applyAlignment="1" applyProtection="1">
      <alignment horizontal="center"/>
      <protection locked="0"/>
    </xf>
    <xf numFmtId="1" fontId="1" fillId="0" borderId="4" xfId="3" applyNumberFormat="1" applyBorder="1" applyAlignment="1" applyProtection="1">
      <alignment horizontal="center"/>
      <protection locked="0"/>
    </xf>
    <xf numFmtId="0" fontId="11" fillId="0" borderId="4" xfId="3" applyFont="1" applyBorder="1" applyAlignment="1" applyProtection="1">
      <alignment horizontal="center"/>
      <protection locked="0"/>
    </xf>
    <xf numFmtId="0" fontId="5" fillId="10" borderId="4" xfId="3" applyFont="1" applyFill="1" applyBorder="1" applyAlignment="1">
      <alignment horizontal="center" vertical="center" wrapText="1"/>
    </xf>
    <xf numFmtId="0" fontId="34" fillId="0" borderId="4" xfId="0" applyFont="1" applyBorder="1" applyAlignment="1" applyProtection="1">
      <alignment horizontal="center"/>
      <protection locked="0"/>
    </xf>
    <xf numFmtId="42" fontId="34" fillId="0" borderId="4" xfId="0" applyNumberFormat="1" applyFont="1" applyBorder="1" applyAlignment="1" applyProtection="1">
      <alignment horizontal="center" wrapText="1"/>
      <protection locked="0"/>
    </xf>
    <xf numFmtId="0" fontId="25" fillId="0" borderId="4" xfId="0" applyFont="1" applyBorder="1" applyAlignment="1">
      <alignment horizontal="center" wrapText="1"/>
    </xf>
    <xf numFmtId="42" fontId="1" fillId="5" borderId="4" xfId="0" applyNumberFormat="1" applyFont="1" applyFill="1" applyBorder="1" applyAlignment="1" applyProtection="1">
      <alignment horizontal="center"/>
      <protection locked="0"/>
    </xf>
    <xf numFmtId="42" fontId="1" fillId="5" borderId="8" xfId="0" applyNumberFormat="1" applyFont="1" applyFill="1" applyBorder="1" applyAlignment="1" applyProtection="1">
      <alignment horizontal="center"/>
      <protection locked="0"/>
    </xf>
    <xf numFmtId="0" fontId="1" fillId="0" borderId="14" xfId="0" applyFont="1" applyBorder="1" applyAlignment="1">
      <alignment horizontal="left" vertical="top" wrapText="1"/>
    </xf>
    <xf numFmtId="0" fontId="1" fillId="0" borderId="17" xfId="0" applyFont="1" applyBorder="1" applyAlignment="1">
      <alignment horizontal="left" vertical="top" wrapText="1"/>
    </xf>
    <xf numFmtId="165" fontId="0" fillId="0" borderId="12" xfId="1" applyNumberFormat="1" applyFont="1" applyBorder="1"/>
    <xf numFmtId="165" fontId="0" fillId="0" borderId="9" xfId="1" applyNumberFormat="1" applyFont="1" applyBorder="1"/>
    <xf numFmtId="44" fontId="0" fillId="0" borderId="12" xfId="0" applyNumberFormat="1" applyBorder="1"/>
    <xf numFmtId="0" fontId="48" fillId="0" borderId="11" xfId="0" applyFont="1" applyBorder="1"/>
    <xf numFmtId="0" fontId="36" fillId="0" borderId="11" xfId="0" applyFont="1" applyBorder="1"/>
    <xf numFmtId="0" fontId="48" fillId="0" borderId="11" xfId="0" applyFont="1" applyBorder="1" applyAlignment="1">
      <alignment wrapText="1"/>
    </xf>
    <xf numFmtId="0" fontId="34" fillId="8" borderId="0" xfId="0" applyFont="1" applyFill="1"/>
    <xf numFmtId="0" fontId="25" fillId="8" borderId="16" xfId="0" applyFont="1" applyFill="1" applyBorder="1" applyAlignment="1">
      <alignment horizontal="right" vertical="top"/>
    </xf>
    <xf numFmtId="0" fontId="25" fillId="8" borderId="14" xfId="0" applyFont="1" applyFill="1" applyBorder="1" applyAlignment="1">
      <alignment horizontal="right" vertical="top"/>
    </xf>
    <xf numFmtId="0" fontId="34" fillId="8" borderId="17" xfId="0" applyFont="1" applyFill="1" applyBorder="1"/>
    <xf numFmtId="0" fontId="0" fillId="8" borderId="7" xfId="0" applyFill="1" applyBorder="1"/>
    <xf numFmtId="0" fontId="0" fillId="8" borderId="0" xfId="0" applyFill="1"/>
    <xf numFmtId="0" fontId="0" fillId="8" borderId="13" xfId="0" applyFill="1" applyBorder="1"/>
    <xf numFmtId="0" fontId="7" fillId="8" borderId="0" xfId="0" applyFont="1" applyFill="1"/>
    <xf numFmtId="0" fontId="5" fillId="8" borderId="0" xfId="0" applyFont="1" applyFill="1"/>
    <xf numFmtId="0" fontId="1" fillId="8" borderId="0" xfId="0" applyFont="1" applyFill="1"/>
    <xf numFmtId="0" fontId="4" fillId="8" borderId="7" xfId="0" applyFont="1" applyFill="1" applyBorder="1"/>
    <xf numFmtId="0" fontId="11" fillId="8" borderId="0" xfId="0" applyFont="1" applyFill="1" applyAlignment="1">
      <alignment horizontal="right"/>
    </xf>
    <xf numFmtId="0" fontId="1" fillId="8" borderId="7" xfId="0" applyFont="1" applyFill="1" applyBorder="1"/>
    <xf numFmtId="0" fontId="5" fillId="8" borderId="13" xfId="0" applyFont="1" applyFill="1" applyBorder="1"/>
    <xf numFmtId="0" fontId="1" fillId="8" borderId="13" xfId="0" applyFont="1" applyFill="1" applyBorder="1"/>
    <xf numFmtId="0" fontId="33" fillId="8" borderId="13" xfId="0" applyFont="1" applyFill="1" applyBorder="1"/>
    <xf numFmtId="0" fontId="4" fillId="8" borderId="0" xfId="0" applyFont="1" applyFill="1"/>
    <xf numFmtId="0" fontId="7" fillId="8" borderId="7" xfId="0" applyFont="1" applyFill="1" applyBorder="1" applyAlignment="1">
      <alignment horizontal="center"/>
    </xf>
    <xf numFmtId="0" fontId="4" fillId="8" borderId="13" xfId="0" applyFont="1" applyFill="1" applyBorder="1" applyAlignment="1">
      <alignment horizontal="center"/>
    </xf>
    <xf numFmtId="0" fontId="5" fillId="8" borderId="7" xfId="0" applyFont="1" applyFill="1" applyBorder="1"/>
    <xf numFmtId="0" fontId="11" fillId="8" borderId="0" xfId="0" applyFont="1" applyFill="1" applyAlignment="1">
      <alignment horizontal="left"/>
    </xf>
    <xf numFmtId="0" fontId="15" fillId="8" borderId="0" xfId="0" applyFont="1" applyFill="1" applyAlignment="1">
      <alignment horizontal="center"/>
    </xf>
    <xf numFmtId="0" fontId="4" fillId="8" borderId="0" xfId="0" applyFont="1" applyFill="1" applyAlignment="1">
      <alignment wrapText="1"/>
    </xf>
    <xf numFmtId="42" fontId="11" fillId="8" borderId="0" xfId="0" applyNumberFormat="1" applyFont="1" applyFill="1" applyAlignment="1">
      <alignment horizontal="center" wrapText="1"/>
    </xf>
    <xf numFmtId="0" fontId="4" fillId="8" borderId="13" xfId="0" applyFont="1" applyFill="1" applyBorder="1" applyAlignment="1">
      <alignment horizontal="left"/>
    </xf>
    <xf numFmtId="0" fontId="0" fillId="8" borderId="3" xfId="0" applyFill="1" applyBorder="1"/>
    <xf numFmtId="0" fontId="0" fillId="8" borderId="1" xfId="0" applyFill="1" applyBorder="1"/>
    <xf numFmtId="0" fontId="0" fillId="8" borderId="10" xfId="0" applyFill="1" applyBorder="1"/>
    <xf numFmtId="49" fontId="5" fillId="8" borderId="14" xfId="0" applyNumberFormat="1" applyFont="1" applyFill="1" applyBorder="1" applyAlignment="1">
      <alignment horizontal="left"/>
    </xf>
    <xf numFmtId="0" fontId="5" fillId="8" borderId="14" xfId="0" applyFont="1" applyFill="1" applyBorder="1"/>
    <xf numFmtId="0" fontId="5" fillId="8" borderId="17" xfId="0" applyFont="1" applyFill="1" applyBorder="1"/>
    <xf numFmtId="49" fontId="1" fillId="8" borderId="0" xfId="0" applyNumberFormat="1" applyFont="1" applyFill="1"/>
    <xf numFmtId="49" fontId="4" fillId="8" borderId="0" xfId="0" applyNumberFormat="1" applyFont="1" applyFill="1" applyAlignment="1">
      <alignment horizontal="left"/>
    </xf>
    <xf numFmtId="0" fontId="4" fillId="8" borderId="0" xfId="0" applyFont="1" applyFill="1" applyAlignment="1">
      <alignment horizontal="left"/>
    </xf>
    <xf numFmtId="42" fontId="7" fillId="8" borderId="0" xfId="0" applyNumberFormat="1" applyFont="1" applyFill="1"/>
    <xf numFmtId="49" fontId="34" fillId="8" borderId="0" xfId="0" applyNumberFormat="1" applyFont="1" applyFill="1"/>
    <xf numFmtId="49" fontId="4" fillId="8" borderId="0" xfId="0" applyNumberFormat="1" applyFont="1" applyFill="1"/>
    <xf numFmtId="0" fontId="0" fillId="8" borderId="0" xfId="0" applyFill="1" applyAlignment="1">
      <alignment horizontal="left" vertical="top"/>
    </xf>
    <xf numFmtId="49" fontId="0" fillId="8" borderId="0" xfId="0" applyNumberFormat="1" applyFill="1"/>
    <xf numFmtId="49" fontId="7" fillId="8" borderId="14" xfId="0" applyNumberFormat="1" applyFont="1" applyFill="1" applyBorder="1"/>
    <xf numFmtId="49" fontId="5" fillId="8" borderId="0" xfId="0" applyNumberFormat="1" applyFont="1" applyFill="1"/>
    <xf numFmtId="0" fontId="1" fillId="8" borderId="13" xfId="0" applyFont="1" applyFill="1" applyBorder="1" applyAlignment="1">
      <alignment horizontal="left" vertical="top"/>
    </xf>
    <xf numFmtId="49" fontId="0" fillId="8" borderId="1" xfId="0" applyNumberFormat="1" applyFill="1" applyBorder="1"/>
    <xf numFmtId="49" fontId="1" fillId="8" borderId="0" xfId="0" applyNumberFormat="1" applyFont="1" applyFill="1" applyAlignment="1">
      <alignment horizontal="left"/>
    </xf>
    <xf numFmtId="0" fontId="1" fillId="8" borderId="3" xfId="0" applyFont="1" applyFill="1" applyBorder="1"/>
    <xf numFmtId="49" fontId="1" fillId="8" borderId="1" xfId="0" applyNumberFormat="1" applyFont="1" applyFill="1" applyBorder="1" applyAlignment="1">
      <alignment horizontal="left"/>
    </xf>
    <xf numFmtId="0" fontId="1" fillId="8" borderId="1" xfId="0" applyFont="1" applyFill="1" applyBorder="1" applyAlignment="1">
      <alignment wrapText="1"/>
    </xf>
    <xf numFmtId="0" fontId="1" fillId="8" borderId="1" xfId="0" applyFont="1" applyFill="1" applyBorder="1"/>
    <xf numFmtId="49" fontId="1" fillId="0" borderId="0" xfId="0" applyNumberFormat="1" applyFont="1" applyAlignment="1">
      <alignment horizontal="left"/>
    </xf>
    <xf numFmtId="0" fontId="0" fillId="8" borderId="14" xfId="0" applyFill="1" applyBorder="1"/>
    <xf numFmtId="0" fontId="0" fillId="0" borderId="7" xfId="0" applyBorder="1"/>
    <xf numFmtId="0" fontId="40" fillId="8" borderId="0" xfId="0" applyFont="1" applyFill="1" applyAlignment="1">
      <alignment horizontal="left" vertical="top"/>
    </xf>
    <xf numFmtId="0" fontId="1" fillId="8" borderId="0" xfId="3" applyFill="1" applyAlignment="1">
      <alignment horizontal="left" vertical="top"/>
    </xf>
    <xf numFmtId="0" fontId="1" fillId="8" borderId="0" xfId="0" applyFont="1" applyFill="1" applyAlignment="1">
      <alignment horizontal="left" vertical="top"/>
    </xf>
    <xf numFmtId="0" fontId="1" fillId="8" borderId="0" xfId="0" applyFont="1" applyFill="1" applyAlignment="1" applyProtection="1">
      <alignment horizontal="left" vertical="top"/>
      <protection locked="0"/>
    </xf>
    <xf numFmtId="0" fontId="1" fillId="8" borderId="0" xfId="0" applyFont="1" applyFill="1" applyProtection="1">
      <protection locked="0"/>
    </xf>
    <xf numFmtId="0" fontId="1" fillId="8" borderId="1" xfId="0" applyFont="1" applyFill="1" applyBorder="1" applyAlignment="1">
      <alignment horizontal="left" vertical="top"/>
    </xf>
    <xf numFmtId="0" fontId="0" fillId="8" borderId="13" xfId="0" quotePrefix="1" applyFill="1" applyBorder="1"/>
    <xf numFmtId="0" fontId="5" fillId="8" borderId="0" xfId="0" applyFont="1" applyFill="1" applyAlignment="1">
      <alignment horizontal="left" vertical="top"/>
    </xf>
    <xf numFmtId="0" fontId="0" fillId="8" borderId="17" xfId="0" applyFill="1" applyBorder="1"/>
    <xf numFmtId="0" fontId="5" fillId="8" borderId="16" xfId="0" applyFont="1" applyFill="1" applyBorder="1"/>
    <xf numFmtId="41" fontId="1" fillId="8" borderId="0" xfId="0" applyNumberFormat="1" applyFont="1" applyFill="1"/>
    <xf numFmtId="0" fontId="16" fillId="8" borderId="0" xfId="0" applyFont="1" applyFill="1"/>
    <xf numFmtId="41" fontId="9" fillId="8" borderId="0" xfId="0" applyNumberFormat="1" applyFont="1" applyFill="1"/>
    <xf numFmtId="41" fontId="4" fillId="8" borderId="0" xfId="0" applyNumberFormat="1" applyFont="1" applyFill="1"/>
    <xf numFmtId="0" fontId="0" fillId="8" borderId="0" xfId="0" applyFill="1" applyProtection="1">
      <protection locked="0"/>
    </xf>
    <xf numFmtId="42" fontId="34" fillId="4" borderId="4" xfId="0" applyNumberFormat="1" applyFont="1" applyFill="1" applyBorder="1"/>
    <xf numFmtId="0" fontId="34" fillId="8" borderId="0" xfId="3" applyFont="1" applyFill="1" applyAlignment="1">
      <alignment vertical="top"/>
    </xf>
    <xf numFmtId="164" fontId="5" fillId="8" borderId="14" xfId="0" applyNumberFormat="1" applyFont="1" applyFill="1" applyBorder="1"/>
    <xf numFmtId="0" fontId="34" fillId="8" borderId="14" xfId="3" applyFont="1" applyFill="1" applyBorder="1" applyAlignment="1">
      <alignment vertical="top" wrapText="1"/>
    </xf>
    <xf numFmtId="164" fontId="4" fillId="8" borderId="0" xfId="0" applyNumberFormat="1" applyFont="1" applyFill="1"/>
    <xf numFmtId="0" fontId="10" fillId="8" borderId="0" xfId="0" applyFont="1" applyFill="1" applyAlignment="1">
      <alignment horizontal="left"/>
    </xf>
    <xf numFmtId="164" fontId="7" fillId="8" borderId="0" xfId="0" applyNumberFormat="1" applyFont="1" applyFill="1"/>
    <xf numFmtId="164" fontId="4" fillId="8" borderId="0" xfId="0" applyNumberFormat="1" applyFont="1" applyFill="1" applyAlignment="1">
      <alignment horizontal="center"/>
    </xf>
    <xf numFmtId="164" fontId="1" fillId="8" borderId="0" xfId="0" applyNumberFormat="1" applyFont="1" applyFill="1"/>
    <xf numFmtId="0" fontId="20" fillId="8" borderId="0" xfId="0" applyFont="1" applyFill="1" applyAlignment="1">
      <alignment horizontal="left" vertical="top"/>
    </xf>
    <xf numFmtId="0" fontId="20" fillId="8" borderId="13" xfId="0" applyFont="1" applyFill="1" applyBorder="1"/>
    <xf numFmtId="167" fontId="34" fillId="8" borderId="0" xfId="2" applyNumberFormat="1" applyFont="1" applyFill="1" applyBorder="1" applyAlignment="1" applyProtection="1">
      <alignment horizontal="left" vertical="top"/>
    </xf>
    <xf numFmtId="164" fontId="1" fillId="8" borderId="0" xfId="0" applyNumberFormat="1" applyFont="1" applyFill="1" applyAlignment="1">
      <alignment horizontal="right"/>
    </xf>
    <xf numFmtId="0" fontId="0" fillId="8" borderId="0" xfId="0" applyFill="1" applyAlignment="1" applyProtection="1">
      <alignment horizontal="left" vertical="top"/>
      <protection locked="0"/>
    </xf>
    <xf numFmtId="0" fontId="0" fillId="8" borderId="1" xfId="0" applyFill="1" applyBorder="1" applyAlignment="1">
      <alignment horizontal="left" vertical="top"/>
    </xf>
    <xf numFmtId="0" fontId="3" fillId="8" borderId="16" xfId="3" applyFont="1" applyFill="1" applyBorder="1"/>
    <xf numFmtId="0" fontId="1" fillId="8" borderId="14" xfId="3" applyFill="1" applyBorder="1"/>
    <xf numFmtId="0" fontId="1" fillId="8" borderId="14" xfId="3" applyFill="1" applyBorder="1" applyAlignment="1">
      <alignment horizontal="left" vertical="top"/>
    </xf>
    <xf numFmtId="0" fontId="1" fillId="8" borderId="17" xfId="3" applyFill="1" applyBorder="1"/>
    <xf numFmtId="0" fontId="1" fillId="8" borderId="7" xfId="3" applyFill="1" applyBorder="1"/>
    <xf numFmtId="0" fontId="1" fillId="8" borderId="13" xfId="3" applyFill="1" applyBorder="1"/>
    <xf numFmtId="0" fontId="1" fillId="8" borderId="0" xfId="3" applyFill="1"/>
    <xf numFmtId="0" fontId="3" fillId="8" borderId="7" xfId="3" applyFont="1" applyFill="1" applyBorder="1"/>
    <xf numFmtId="0" fontId="1" fillId="8" borderId="3" xfId="3" applyFill="1" applyBorder="1"/>
    <xf numFmtId="0" fontId="1" fillId="8" borderId="1" xfId="3" applyFill="1" applyBorder="1"/>
    <xf numFmtId="0" fontId="1" fillId="8" borderId="1" xfId="3" applyFill="1" applyBorder="1" applyAlignment="1">
      <alignment horizontal="left" vertical="top"/>
    </xf>
    <xf numFmtId="0" fontId="1" fillId="8" borderId="10" xfId="3" applyFill="1" applyBorder="1"/>
    <xf numFmtId="0" fontId="1" fillId="8" borderId="7" xfId="0" applyFont="1" applyFill="1" applyBorder="1" applyAlignment="1">
      <alignment vertical="top"/>
    </xf>
    <xf numFmtId="0" fontId="7" fillId="8" borderId="16" xfId="0" applyFont="1" applyFill="1" applyBorder="1" applyAlignment="1">
      <alignment horizontal="center" wrapText="1"/>
    </xf>
    <xf numFmtId="42" fontId="7" fillId="8" borderId="2" xfId="0" applyNumberFormat="1" applyFont="1" applyFill="1" applyBorder="1" applyAlignment="1">
      <alignment horizontal="center" wrapText="1"/>
    </xf>
    <xf numFmtId="0" fontId="7" fillId="8" borderId="14" xfId="0" applyFont="1" applyFill="1" applyBorder="1" applyAlignment="1">
      <alignment horizontal="center" wrapText="1"/>
    </xf>
    <xf numFmtId="42" fontId="7" fillId="8" borderId="14" xfId="0" applyNumberFormat="1" applyFont="1" applyFill="1" applyBorder="1" applyAlignment="1">
      <alignment horizontal="center" wrapText="1"/>
    </xf>
    <xf numFmtId="0" fontId="7" fillId="8" borderId="17" xfId="0" applyFont="1" applyFill="1" applyBorder="1" applyAlignment="1">
      <alignment horizontal="center" wrapText="1"/>
    </xf>
    <xf numFmtId="42" fontId="0" fillId="8" borderId="1" xfId="0" applyNumberFormat="1" applyFill="1" applyBorder="1"/>
    <xf numFmtId="42" fontId="1" fillId="0" borderId="8" xfId="2" applyNumberFormat="1" applyFont="1" applyFill="1" applyBorder="1" applyProtection="1"/>
    <xf numFmtId="0" fontId="34" fillId="0" borderId="4" xfId="0" applyFont="1" applyBorder="1" applyAlignment="1">
      <alignment horizontal="left"/>
    </xf>
    <xf numFmtId="0" fontId="13" fillId="0" borderId="4" xfId="0" applyFont="1" applyBorder="1" applyAlignment="1" applyProtection="1">
      <alignment horizontal="left"/>
      <protection locked="0"/>
    </xf>
    <xf numFmtId="37" fontId="13" fillId="0" borderId="4" xfId="0" applyNumberFormat="1" applyFont="1" applyBorder="1" applyAlignment="1" applyProtection="1">
      <alignment horizontal="left"/>
      <protection locked="0"/>
    </xf>
    <xf numFmtId="37" fontId="13" fillId="0" borderId="4" xfId="1" applyNumberFormat="1" applyFont="1" applyFill="1" applyBorder="1" applyAlignment="1" applyProtection="1">
      <alignment horizontal="left"/>
      <protection locked="0"/>
    </xf>
    <xf numFmtId="1" fontId="13" fillId="0" borderId="4" xfId="1" applyNumberFormat="1" applyFont="1" applyFill="1" applyBorder="1" applyAlignment="1" applyProtection="1">
      <alignment horizontal="left"/>
      <protection locked="0"/>
    </xf>
    <xf numFmtId="0" fontId="8" fillId="0" borderId="11" xfId="0" applyFont="1" applyBorder="1" applyAlignment="1" applyProtection="1">
      <alignment horizontal="left"/>
      <protection locked="0"/>
    </xf>
    <xf numFmtId="0" fontId="13" fillId="0" borderId="11" xfId="0" applyFont="1" applyBorder="1" applyAlignment="1" applyProtection="1">
      <alignment horizontal="left"/>
      <protection locked="0"/>
    </xf>
    <xf numFmtId="1" fontId="13" fillId="0" borderId="11" xfId="0" applyNumberFormat="1" applyFont="1" applyBorder="1" applyAlignment="1" applyProtection="1">
      <alignment horizontal="left"/>
      <protection locked="0"/>
    </xf>
    <xf numFmtId="0" fontId="22" fillId="0" borderId="4" xfId="0" applyFont="1" applyBorder="1" applyAlignment="1" applyProtection="1">
      <alignment horizontal="left"/>
      <protection locked="0"/>
    </xf>
    <xf numFmtId="3" fontId="8" fillId="0" borderId="4" xfId="0" applyNumberFormat="1" applyFont="1" applyBorder="1" applyAlignment="1" applyProtection="1">
      <alignment horizontal="left"/>
      <protection locked="0"/>
    </xf>
    <xf numFmtId="0" fontId="12" fillId="0" borderId="4" xfId="0" applyFont="1" applyBorder="1" applyAlignment="1" applyProtection="1">
      <alignment horizontal="left"/>
      <protection locked="0"/>
    </xf>
    <xf numFmtId="0" fontId="13" fillId="0" borderId="4" xfId="0" applyFont="1" applyBorder="1" applyAlignment="1" applyProtection="1">
      <alignment horizontal="left" vertical="center"/>
      <protection locked="0"/>
    </xf>
    <xf numFmtId="0" fontId="12" fillId="0" borderId="11" xfId="0" applyFont="1" applyBorder="1" applyAlignment="1" applyProtection="1">
      <alignment horizontal="left"/>
      <protection locked="0"/>
    </xf>
    <xf numFmtId="0" fontId="13" fillId="0" borderId="11" xfId="0" applyFont="1" applyBorder="1" applyAlignment="1" applyProtection="1">
      <alignment horizontal="left" vertical="center"/>
      <protection locked="0"/>
    </xf>
    <xf numFmtId="0" fontId="34" fillId="0" borderId="14" xfId="3" applyFont="1" applyBorder="1"/>
    <xf numFmtId="0" fontId="34" fillId="5" borderId="4" xfId="0" applyFont="1" applyFill="1" applyBorder="1" applyAlignment="1" applyProtection="1">
      <alignment horizontal="center"/>
      <protection locked="0"/>
    </xf>
    <xf numFmtId="0" fontId="34" fillId="0" borderId="0" xfId="3" applyFont="1"/>
    <xf numFmtId="42" fontId="34" fillId="5" borderId="4" xfId="0" applyNumberFormat="1" applyFont="1" applyFill="1" applyBorder="1" applyAlignment="1" applyProtection="1">
      <alignment horizontal="center"/>
      <protection locked="0"/>
    </xf>
    <xf numFmtId="0" fontId="34" fillId="0" borderId="1" xfId="3" applyFont="1" applyBorder="1"/>
    <xf numFmtId="0" fontId="34" fillId="0" borderId="1" xfId="3" applyFont="1" applyBorder="1" applyAlignment="1">
      <alignment vertical="top"/>
    </xf>
    <xf numFmtId="0" fontId="34" fillId="0" borderId="7" xfId="3" applyFont="1" applyBorder="1"/>
    <xf numFmtId="0" fontId="34" fillId="0" borderId="3" xfId="3" applyFont="1" applyBorder="1" applyAlignment="1">
      <alignment vertical="top"/>
    </xf>
    <xf numFmtId="164" fontId="34" fillId="0" borderId="4" xfId="1" applyNumberFormat="1" applyFont="1" applyBorder="1" applyProtection="1"/>
    <xf numFmtId="164" fontId="34" fillId="0" borderId="4" xfId="1" applyNumberFormat="1" applyFont="1" applyBorder="1" applyProtection="1">
      <protection locked="0"/>
    </xf>
    <xf numFmtId="167" fontId="34" fillId="0" borderId="4" xfId="2" applyNumberFormat="1" applyFont="1" applyBorder="1" applyProtection="1">
      <protection locked="0"/>
    </xf>
    <xf numFmtId="14" fontId="1" fillId="0" borderId="4" xfId="0" applyNumberFormat="1" applyFont="1" applyBorder="1" applyProtection="1">
      <protection locked="0"/>
    </xf>
    <xf numFmtId="165" fontId="34" fillId="0" borderId="8" xfId="1" applyNumberFormat="1" applyFont="1" applyFill="1" applyBorder="1" applyProtection="1">
      <protection locked="0"/>
    </xf>
    <xf numFmtId="165" fontId="34" fillId="0" borderId="17" xfId="1" applyNumberFormat="1" applyFont="1" applyFill="1" applyBorder="1" applyProtection="1">
      <protection locked="0"/>
    </xf>
    <xf numFmtId="0" fontId="1" fillId="8" borderId="16" xfId="0" applyFont="1" applyFill="1" applyBorder="1"/>
    <xf numFmtId="0" fontId="7" fillId="8" borderId="14" xfId="0" applyFont="1" applyFill="1" applyBorder="1" applyAlignment="1">
      <alignment horizontal="right"/>
    </xf>
    <xf numFmtId="0" fontId="1" fillId="8" borderId="17" xfId="0" applyFont="1" applyFill="1" applyBorder="1"/>
    <xf numFmtId="0" fontId="4" fillId="0" borderId="7" xfId="0" applyFont="1" applyBorder="1" applyAlignment="1">
      <alignment horizontal="left" vertical="top"/>
    </xf>
    <xf numFmtId="0" fontId="7" fillId="0" borderId="13" xfId="0" applyFont="1" applyBorder="1" applyAlignment="1">
      <alignment horizontal="right"/>
    </xf>
    <xf numFmtId="0" fontId="1" fillId="0" borderId="7" xfId="0" applyFont="1" applyBorder="1" applyAlignment="1">
      <alignment horizontal="left" vertical="center"/>
    </xf>
    <xf numFmtId="0" fontId="1" fillId="0" borderId="7" xfId="0" applyFont="1" applyBorder="1" applyAlignment="1">
      <alignment horizontal="left" wrapText="1"/>
    </xf>
    <xf numFmtId="0" fontId="0" fillId="0" borderId="13" xfId="0" applyBorder="1" applyAlignment="1">
      <alignment horizontal="left" wrapText="1"/>
    </xf>
    <xf numFmtId="0" fontId="3" fillId="0" borderId="7" xfId="0" applyFont="1" applyBorder="1" applyAlignment="1">
      <alignment horizontal="left"/>
    </xf>
    <xf numFmtId="0" fontId="7" fillId="3" borderId="4" xfId="0" applyFont="1" applyFill="1" applyBorder="1" applyAlignment="1">
      <alignment horizontal="center"/>
    </xf>
    <xf numFmtId="0" fontId="0" fillId="0" borderId="4" xfId="0" applyBorder="1" applyAlignment="1" applyProtection="1">
      <alignment horizontal="center"/>
      <protection locked="0"/>
    </xf>
    <xf numFmtId="0" fontId="1" fillId="0" borderId="7" xfId="0" applyFont="1" applyBorder="1"/>
    <xf numFmtId="0" fontId="7" fillId="0" borderId="18" xfId="0" applyFont="1" applyBorder="1"/>
    <xf numFmtId="42" fontId="1" fillId="5" borderId="11" xfId="0" applyNumberFormat="1" applyFont="1" applyFill="1" applyBorder="1" applyAlignment="1" applyProtection="1">
      <alignment horizontal="center"/>
      <protection locked="0"/>
    </xf>
    <xf numFmtId="0" fontId="5" fillId="0" borderId="0" xfId="3" applyFont="1"/>
    <xf numFmtId="0" fontId="5" fillId="8" borderId="0" xfId="3" applyFont="1" applyFill="1"/>
    <xf numFmtId="0" fontId="5" fillId="8" borderId="13" xfId="3" applyFont="1" applyFill="1" applyBorder="1" applyAlignment="1">
      <alignment horizontal="left" vertical="top"/>
    </xf>
    <xf numFmtId="0" fontId="5" fillId="8" borderId="7" xfId="3" applyFont="1" applyFill="1" applyBorder="1"/>
    <xf numFmtId="0" fontId="4" fillId="4" borderId="16" xfId="3" applyFont="1" applyFill="1" applyBorder="1"/>
    <xf numFmtId="0" fontId="4" fillId="4" borderId="14" xfId="3" applyFont="1" applyFill="1" applyBorder="1"/>
    <xf numFmtId="0" fontId="5" fillId="4" borderId="14" xfId="3" applyFont="1" applyFill="1" applyBorder="1"/>
    <xf numFmtId="0" fontId="5" fillId="4" borderId="17" xfId="3" applyFont="1" applyFill="1" applyBorder="1"/>
    <xf numFmtId="0" fontId="4" fillId="4" borderId="7" xfId="3" applyFont="1" applyFill="1" applyBorder="1"/>
    <xf numFmtId="49" fontId="4" fillId="4" borderId="3" xfId="3" applyNumberFormat="1" applyFont="1" applyFill="1" applyBorder="1" applyAlignment="1">
      <alignment vertical="top" wrapText="1"/>
    </xf>
    <xf numFmtId="0" fontId="1" fillId="8" borderId="13" xfId="3" applyFill="1" applyBorder="1" applyAlignment="1">
      <alignment horizontal="left" vertical="top"/>
    </xf>
    <xf numFmtId="49" fontId="5" fillId="8" borderId="0" xfId="3" applyNumberFormat="1" applyFont="1" applyFill="1"/>
    <xf numFmtId="0" fontId="2" fillId="8" borderId="7" xfId="3" applyFont="1" applyFill="1" applyBorder="1"/>
    <xf numFmtId="0" fontId="4" fillId="8" borderId="7" xfId="3" applyFont="1" applyFill="1" applyBorder="1"/>
    <xf numFmtId="49" fontId="1" fillId="8" borderId="0" xfId="3" applyNumberFormat="1" applyFill="1"/>
    <xf numFmtId="0" fontId="4" fillId="8" borderId="0" xfId="3" applyFont="1" applyFill="1"/>
    <xf numFmtId="42" fontId="1" fillId="5" borderId="8" xfId="3" applyNumberFormat="1" applyFill="1" applyBorder="1" applyAlignment="1" applyProtection="1">
      <alignment horizontal="center" vertical="center"/>
      <protection locked="0"/>
    </xf>
    <xf numFmtId="0" fontId="1" fillId="5" borderId="8" xfId="3" applyFill="1" applyBorder="1" applyProtection="1">
      <protection locked="0"/>
    </xf>
    <xf numFmtId="167" fontId="0" fillId="5" borderId="8" xfId="2" applyNumberFormat="1" applyFont="1" applyFill="1" applyBorder="1" applyProtection="1">
      <protection locked="0"/>
    </xf>
    <xf numFmtId="0" fontId="1" fillId="8" borderId="13" xfId="3" applyFill="1" applyBorder="1" applyAlignment="1" applyProtection="1">
      <alignment horizontal="left" vertical="top"/>
      <protection locked="0"/>
    </xf>
    <xf numFmtId="0" fontId="14" fillId="8" borderId="13" xfId="3" applyFont="1" applyFill="1" applyBorder="1" applyAlignment="1">
      <alignment horizontal="left" vertical="top"/>
    </xf>
    <xf numFmtId="49" fontId="14" fillId="8" borderId="7" xfId="3" applyNumberFormat="1" applyFont="1" applyFill="1" applyBorder="1" applyAlignment="1">
      <alignment vertical="center" wrapText="1"/>
    </xf>
    <xf numFmtId="49" fontId="1" fillId="0" borderId="16" xfId="3" applyNumberFormat="1" applyBorder="1"/>
    <xf numFmtId="49" fontId="1" fillId="0" borderId="7" xfId="3" applyNumberFormat="1" applyBorder="1"/>
    <xf numFmtId="49" fontId="1" fillId="0" borderId="3" xfId="3" applyNumberFormat="1" applyBorder="1"/>
    <xf numFmtId="0" fontId="1" fillId="0" borderId="3" xfId="3" applyBorder="1"/>
    <xf numFmtId="49" fontId="1" fillId="8" borderId="1" xfId="3" applyNumberFormat="1" applyFill="1" applyBorder="1"/>
    <xf numFmtId="0" fontId="1" fillId="8" borderId="10" xfId="3" applyFill="1" applyBorder="1" applyAlignment="1">
      <alignment horizontal="left" vertical="top"/>
    </xf>
    <xf numFmtId="0" fontId="1" fillId="8" borderId="16" xfId="3" applyFill="1" applyBorder="1"/>
    <xf numFmtId="49" fontId="1" fillId="8" borderId="14" xfId="3" applyNumberFormat="1" applyFill="1" applyBorder="1"/>
    <xf numFmtId="0" fontId="1" fillId="8" borderId="17" xfId="3" applyFill="1" applyBorder="1" applyAlignment="1">
      <alignment horizontal="left" vertical="top"/>
    </xf>
    <xf numFmtId="0" fontId="1" fillId="5" borderId="4" xfId="3" applyFill="1" applyBorder="1" applyProtection="1">
      <protection locked="0"/>
    </xf>
    <xf numFmtId="42" fontId="1" fillId="5" borderId="4" xfId="3" applyNumberFormat="1" applyFill="1" applyBorder="1" applyAlignment="1" applyProtection="1">
      <alignment horizontal="center" vertical="center"/>
      <protection locked="0"/>
    </xf>
    <xf numFmtId="42" fontId="1" fillId="6" borderId="8" xfId="3" applyNumberFormat="1" applyFill="1" applyBorder="1" applyAlignment="1" applyProtection="1">
      <alignment horizontal="center" vertical="center"/>
      <protection locked="0"/>
    </xf>
    <xf numFmtId="49" fontId="1" fillId="0" borderId="3" xfId="3" applyNumberFormat="1" applyBorder="1" applyAlignment="1">
      <alignment vertical="top"/>
    </xf>
    <xf numFmtId="49" fontId="1" fillId="0" borderId="16" xfId="3" applyNumberFormat="1" applyBorder="1" applyAlignment="1">
      <alignment horizontal="left" vertical="top"/>
    </xf>
    <xf numFmtId="0" fontId="1" fillId="0" borderId="12" xfId="3" applyBorder="1" applyAlignment="1" applyProtection="1">
      <alignment horizontal="center"/>
      <protection locked="0"/>
    </xf>
    <xf numFmtId="49" fontId="1" fillId="0" borderId="7" xfId="3" applyNumberFormat="1" applyBorder="1" applyAlignment="1">
      <alignment horizontal="left" vertical="top"/>
    </xf>
    <xf numFmtId="49" fontId="1" fillId="0" borderId="7" xfId="3" applyNumberFormat="1" applyBorder="1" applyAlignment="1">
      <alignment vertical="top"/>
    </xf>
    <xf numFmtId="0" fontId="7" fillId="4" borderId="4" xfId="3" applyFont="1" applyFill="1" applyBorder="1" applyAlignment="1">
      <alignment horizontal="center"/>
    </xf>
    <xf numFmtId="168" fontId="1" fillId="0" borderId="4" xfId="3" applyNumberFormat="1" applyBorder="1" applyProtection="1">
      <protection locked="0"/>
    </xf>
    <xf numFmtId="49" fontId="1" fillId="0" borderId="16" xfId="3" applyNumberFormat="1" applyBorder="1" applyAlignment="1">
      <alignment vertical="top" wrapText="1"/>
    </xf>
    <xf numFmtId="0" fontId="14" fillId="0" borderId="0" xfId="3" applyFont="1"/>
    <xf numFmtId="0" fontId="14" fillId="8" borderId="7" xfId="3" applyFont="1" applyFill="1" applyBorder="1"/>
    <xf numFmtId="49" fontId="1" fillId="0" borderId="3" xfId="3" applyNumberFormat="1" applyBorder="1" applyAlignment="1">
      <alignment vertical="top" wrapText="1"/>
    </xf>
    <xf numFmtId="0" fontId="1" fillId="8" borderId="13" xfId="3" quotePrefix="1" applyFill="1" applyBorder="1" applyAlignment="1">
      <alignment horizontal="left" vertical="top"/>
    </xf>
    <xf numFmtId="0" fontId="25" fillId="2" borderId="16" xfId="3" applyFont="1" applyFill="1" applyBorder="1"/>
    <xf numFmtId="0" fontId="1" fillId="2" borderId="14" xfId="3" applyFill="1" applyBorder="1"/>
    <xf numFmtId="0" fontId="1" fillId="2" borderId="17" xfId="3" applyFill="1" applyBorder="1"/>
    <xf numFmtId="0" fontId="7" fillId="2" borderId="10" xfId="3" applyFont="1" applyFill="1" applyBorder="1" applyAlignment="1">
      <alignment horizontal="center"/>
    </xf>
    <xf numFmtId="49" fontId="1" fillId="2" borderId="6" xfId="3" applyNumberFormat="1" applyFill="1" applyBorder="1" applyAlignment="1">
      <alignment horizontal="left" vertical="top"/>
    </xf>
    <xf numFmtId="42" fontId="1" fillId="0" borderId="11" xfId="3" applyNumberFormat="1" applyBorder="1" applyAlignment="1" applyProtection="1">
      <alignment horizontal="center" vertical="center" wrapText="1"/>
      <protection locked="0"/>
    </xf>
    <xf numFmtId="49" fontId="1" fillId="2" borderId="16" xfId="3" applyNumberFormat="1" applyFill="1" applyBorder="1" applyAlignment="1">
      <alignment horizontal="left" vertical="top"/>
    </xf>
    <xf numFmtId="0" fontId="7" fillId="0" borderId="16" xfId="3" applyFont="1" applyBorder="1"/>
    <xf numFmtId="0" fontId="7" fillId="0" borderId="14" xfId="3" applyFont="1" applyBorder="1"/>
    <xf numFmtId="0" fontId="7" fillId="0" borderId="17" xfId="3" applyFont="1" applyBorder="1"/>
    <xf numFmtId="0" fontId="1" fillId="8" borderId="7" xfId="3" applyFill="1" applyBorder="1" applyAlignment="1">
      <alignment horizontal="center"/>
    </xf>
    <xf numFmtId="0" fontId="1" fillId="0" borderId="0" xfId="3" applyAlignment="1">
      <alignment horizontal="center"/>
    </xf>
    <xf numFmtId="0" fontId="1" fillId="0" borderId="13" xfId="3" applyBorder="1" applyAlignment="1">
      <alignment horizontal="center"/>
    </xf>
    <xf numFmtId="49" fontId="1" fillId="8" borderId="7" xfId="3" applyNumberFormat="1" applyFill="1" applyBorder="1" applyAlignment="1">
      <alignment vertical="top"/>
    </xf>
    <xf numFmtId="49" fontId="1" fillId="0" borderId="0" xfId="3" applyNumberFormat="1"/>
    <xf numFmtId="0" fontId="1" fillId="6" borderId="8" xfId="3" applyFill="1" applyBorder="1" applyAlignment="1" applyProtection="1">
      <alignment horizontal="center" vertical="center"/>
      <protection locked="0"/>
    </xf>
    <xf numFmtId="0" fontId="1" fillId="4" borderId="9" xfId="3" applyFill="1" applyBorder="1"/>
    <xf numFmtId="0" fontId="1" fillId="2" borderId="0" xfId="3" applyFill="1"/>
    <xf numFmtId="0" fontId="1" fillId="0" borderId="8" xfId="3" applyBorder="1" applyProtection="1">
      <protection locked="0"/>
    </xf>
    <xf numFmtId="0" fontId="4" fillId="2" borderId="7" xfId="3" applyFont="1" applyFill="1" applyBorder="1"/>
    <xf numFmtId="3" fontId="19" fillId="11" borderId="9" xfId="0" applyNumberFormat="1" applyFont="1" applyFill="1" applyBorder="1" applyAlignment="1">
      <alignment horizontal="center" vertical="top" wrapText="1"/>
    </xf>
    <xf numFmtId="0" fontId="4" fillId="0" borderId="1" xfId="0" applyFont="1" applyBorder="1" applyAlignment="1">
      <alignment horizontal="left"/>
    </xf>
    <xf numFmtId="0" fontId="19" fillId="11" borderId="9" xfId="0" applyFont="1" applyFill="1" applyBorder="1" applyAlignment="1">
      <alignment horizontal="center" vertical="top" wrapText="1"/>
    </xf>
    <xf numFmtId="0" fontId="19" fillId="11" borderId="10" xfId="0" applyFont="1" applyFill="1" applyBorder="1" applyAlignment="1">
      <alignment horizontal="center" vertical="top" wrapText="1"/>
    </xf>
    <xf numFmtId="3" fontId="7" fillId="11" borderId="9" xfId="0" applyNumberFormat="1" applyFont="1" applyFill="1" applyBorder="1" applyAlignment="1">
      <alignment horizontal="center" vertical="top" wrapText="1"/>
    </xf>
    <xf numFmtId="3" fontId="7" fillId="11" borderId="9" xfId="0" quotePrefix="1" applyNumberFormat="1" applyFont="1" applyFill="1" applyBorder="1" applyAlignment="1">
      <alignment horizontal="center" vertical="top" wrapText="1"/>
    </xf>
    <xf numFmtId="42" fontId="1" fillId="4" borderId="4" xfId="2" applyNumberFormat="1" applyFont="1" applyFill="1" applyBorder="1" applyAlignment="1" applyProtection="1">
      <alignment horizontal="right"/>
    </xf>
    <xf numFmtId="42" fontId="0" fillId="4" borderId="4" xfId="0" applyNumberFormat="1" applyFill="1" applyBorder="1"/>
    <xf numFmtId="42" fontId="34" fillId="8" borderId="4" xfId="0" applyNumberFormat="1" applyFont="1" applyFill="1" applyBorder="1"/>
    <xf numFmtId="0" fontId="14" fillId="0" borderId="1" xfId="0" applyFont="1" applyBorder="1" applyAlignment="1">
      <alignment vertical="top"/>
    </xf>
    <xf numFmtId="0" fontId="51" fillId="5" borderId="8" xfId="3" applyFont="1" applyFill="1" applyBorder="1" applyProtection="1">
      <protection locked="0"/>
    </xf>
    <xf numFmtId="0" fontId="8" fillId="0" borderId="11" xfId="0" applyFont="1" applyBorder="1"/>
    <xf numFmtId="0" fontId="5" fillId="0" borderId="12" xfId="0" applyFont="1" applyBorder="1" applyAlignment="1">
      <alignment horizontal="center" vertical="top" wrapText="1"/>
    </xf>
    <xf numFmtId="0" fontId="4" fillId="0" borderId="12" xfId="0" applyFont="1" applyBorder="1"/>
    <xf numFmtId="0" fontId="34" fillId="0" borderId="12" xfId="0" applyFont="1" applyBorder="1" applyAlignment="1">
      <alignment horizontal="left" vertical="top" wrapText="1"/>
    </xf>
    <xf numFmtId="0" fontId="0" fillId="8" borderId="16" xfId="0" applyFill="1" applyBorder="1"/>
    <xf numFmtId="42" fontId="52" fillId="5" borderId="4" xfId="3" applyNumberFormat="1" applyFont="1" applyFill="1" applyBorder="1" applyAlignment="1" applyProtection="1">
      <alignment horizontal="center" vertical="center"/>
      <protection locked="0"/>
    </xf>
    <xf numFmtId="0" fontId="53" fillId="8" borderId="16" xfId="0" applyFont="1" applyFill="1" applyBorder="1"/>
    <xf numFmtId="0" fontId="53" fillId="8" borderId="14" xfId="0" applyFont="1" applyFill="1" applyBorder="1" applyAlignment="1">
      <alignment horizontal="left" vertical="top"/>
    </xf>
    <xf numFmtId="0" fontId="54" fillId="0" borderId="0" xfId="0" applyFont="1"/>
    <xf numFmtId="0" fontId="0" fillId="4" borderId="4" xfId="0" applyFill="1" applyBorder="1"/>
    <xf numFmtId="167" fontId="1" fillId="0" borderId="4" xfId="2" applyNumberFormat="1" applyBorder="1" applyAlignment="1" applyProtection="1">
      <alignment horizontal="right"/>
      <protection locked="0"/>
    </xf>
    <xf numFmtId="167" fontId="8" fillId="0" borderId="4" xfId="2" applyNumberFormat="1" applyFont="1" applyBorder="1" applyProtection="1">
      <protection locked="0"/>
    </xf>
    <xf numFmtId="167" fontId="8" fillId="4" borderId="4" xfId="2" applyNumberFormat="1" applyFont="1" applyFill="1" applyBorder="1"/>
    <xf numFmtId="167" fontId="8" fillId="0" borderId="11" xfId="2" applyNumberFormat="1" applyFont="1" applyBorder="1" applyProtection="1">
      <protection locked="0"/>
    </xf>
    <xf numFmtId="0" fontId="34" fillId="0" borderId="4" xfId="0" applyFont="1" applyBorder="1" applyAlignment="1">
      <alignment horizontal="left" vertical="center"/>
    </xf>
    <xf numFmtId="0" fontId="34" fillId="0" borderId="4" xfId="0" applyFont="1" applyBorder="1"/>
    <xf numFmtId="0" fontId="1" fillId="0" borderId="14" xfId="3" applyBorder="1" applyAlignment="1">
      <alignment horizontal="left" vertical="top"/>
    </xf>
    <xf numFmtId="0" fontId="1" fillId="0" borderId="17" xfId="3"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8" borderId="7" xfId="0" applyFill="1" applyBorder="1" applyAlignment="1">
      <alignment vertical="top"/>
    </xf>
    <xf numFmtId="42" fontId="1" fillId="5" borderId="4" xfId="0" applyNumberFormat="1" applyFont="1" applyFill="1" applyBorder="1" applyAlignment="1" applyProtection="1">
      <alignment horizontal="center" vertical="top"/>
      <protection locked="0"/>
    </xf>
    <xf numFmtId="0" fontId="1" fillId="8" borderId="0" xfId="0" applyFont="1" applyFill="1" applyAlignment="1" applyProtection="1">
      <alignment vertical="top"/>
      <protection locked="0"/>
    </xf>
    <xf numFmtId="0" fontId="0" fillId="8" borderId="13" xfId="0" applyFill="1" applyBorder="1" applyAlignment="1">
      <alignment vertical="top"/>
    </xf>
    <xf numFmtId="0" fontId="0" fillId="0" borderId="0" xfId="0" applyAlignment="1">
      <alignment vertical="top"/>
    </xf>
    <xf numFmtId="0" fontId="5" fillId="0" borderId="0" xfId="0" applyFont="1" applyAlignment="1">
      <alignment vertical="top"/>
    </xf>
    <xf numFmtId="0" fontId="4" fillId="8" borderId="16" xfId="0" applyFont="1" applyFill="1" applyBorder="1" applyAlignment="1">
      <alignment horizontal="left" vertical="top"/>
    </xf>
    <xf numFmtId="0" fontId="4" fillId="8" borderId="14" xfId="0" applyFont="1" applyFill="1" applyBorder="1" applyAlignment="1">
      <alignment horizontal="left" vertical="top"/>
    </xf>
    <xf numFmtId="0" fontId="5" fillId="8" borderId="14" xfId="0" applyFont="1" applyFill="1" applyBorder="1" applyAlignment="1">
      <alignment horizontal="left" vertical="top"/>
    </xf>
    <xf numFmtId="0" fontId="23" fillId="8" borderId="14" xfId="0" applyFont="1" applyFill="1" applyBorder="1" applyAlignment="1">
      <alignment vertical="top"/>
    </xf>
    <xf numFmtId="0" fontId="5" fillId="8" borderId="14" xfId="0" applyFont="1" applyFill="1" applyBorder="1" applyAlignment="1">
      <alignment vertical="top"/>
    </xf>
    <xf numFmtId="0" fontId="5" fillId="8" borderId="17" xfId="0" applyFont="1" applyFill="1" applyBorder="1" applyAlignment="1">
      <alignment vertical="top"/>
    </xf>
    <xf numFmtId="0" fontId="4" fillId="8" borderId="7" xfId="0" applyFont="1" applyFill="1" applyBorder="1" applyAlignment="1">
      <alignment vertical="top"/>
    </xf>
    <xf numFmtId="0" fontId="1" fillId="8" borderId="0" xfId="0" applyFont="1" applyFill="1" applyAlignment="1">
      <alignment horizontal="center" vertical="top"/>
    </xf>
    <xf numFmtId="0" fontId="1" fillId="8" borderId="0" xfId="0" applyFont="1" applyFill="1" applyAlignment="1">
      <alignment vertical="top"/>
    </xf>
    <xf numFmtId="0" fontId="0" fillId="8" borderId="0" xfId="0" applyFill="1" applyAlignment="1">
      <alignment vertical="top"/>
    </xf>
    <xf numFmtId="0" fontId="0" fillId="0" borderId="4" xfId="0" applyBorder="1" applyAlignment="1" applyProtection="1">
      <alignment vertical="top"/>
      <protection locked="0"/>
    </xf>
    <xf numFmtId="49" fontId="0" fillId="0" borderId="3" xfId="0" applyNumberForma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0" fontId="0" fillId="0" borderId="14" xfId="0" applyBorder="1" applyAlignment="1">
      <alignment vertical="top"/>
    </xf>
    <xf numFmtId="0" fontId="0" fillId="0" borderId="14" xfId="0" applyBorder="1" applyAlignment="1">
      <alignment horizontal="center" vertical="top"/>
    </xf>
    <xf numFmtId="0" fontId="0" fillId="0" borderId="17" xfId="0" applyBorder="1" applyAlignment="1">
      <alignment horizontal="center" vertical="top"/>
    </xf>
    <xf numFmtId="49" fontId="0" fillId="0" borderId="7" xfId="0" applyNumberFormat="1" applyBorder="1" applyAlignment="1">
      <alignment vertical="top"/>
    </xf>
    <xf numFmtId="3" fontId="1" fillId="0" borderId="4" xfId="0" applyNumberFormat="1" applyFont="1" applyBorder="1" applyAlignment="1" applyProtection="1">
      <alignment vertical="top"/>
      <protection locked="0"/>
    </xf>
    <xf numFmtId="3" fontId="0" fillId="0" borderId="4" xfId="0" applyNumberFormat="1" applyBorder="1" applyAlignment="1" applyProtection="1">
      <alignment vertical="top"/>
      <protection locked="0"/>
    </xf>
    <xf numFmtId="0" fontId="0" fillId="0" borderId="13" xfId="0" applyBorder="1" applyAlignment="1">
      <alignment vertical="top"/>
    </xf>
    <xf numFmtId="0" fontId="0" fillId="0" borderId="1" xfId="0" applyBorder="1" applyAlignment="1">
      <alignment vertical="top"/>
    </xf>
    <xf numFmtId="9" fontId="0" fillId="0" borderId="4" xfId="5" applyFont="1" applyBorder="1" applyAlignment="1" applyProtection="1">
      <alignment vertical="top"/>
      <protection locked="0"/>
    </xf>
    <xf numFmtId="42" fontId="1" fillId="5" borderId="9" xfId="0" applyNumberFormat="1" applyFont="1" applyFill="1" applyBorder="1" applyAlignment="1" applyProtection="1">
      <alignment horizontal="center" vertical="top"/>
      <protection locked="0"/>
    </xf>
    <xf numFmtId="42" fontId="1" fillId="5" borderId="11" xfId="0" applyNumberFormat="1" applyFont="1" applyFill="1" applyBorder="1" applyAlignment="1" applyProtection="1">
      <alignment horizontal="center" vertical="top"/>
      <protection locked="0"/>
    </xf>
    <xf numFmtId="49" fontId="1" fillId="0" borderId="6" xfId="0" applyNumberFormat="1" applyFon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horizontal="right" vertical="top"/>
    </xf>
    <xf numFmtId="0" fontId="0" fillId="8" borderId="0" xfId="0" applyFill="1" applyAlignment="1">
      <alignment horizontal="center" vertical="top"/>
    </xf>
    <xf numFmtId="0" fontId="15" fillId="8" borderId="0" xfId="0" applyFont="1" applyFill="1" applyAlignment="1">
      <alignment vertical="top"/>
    </xf>
    <xf numFmtId="0" fontId="0" fillId="0" borderId="14" xfId="0" applyBorder="1" applyAlignment="1">
      <alignment horizontal="right" vertical="top"/>
    </xf>
    <xf numFmtId="167" fontId="0" fillId="0" borderId="4" xfId="0" applyNumberFormat="1" applyBorder="1" applyAlignment="1" applyProtection="1">
      <alignment vertical="top"/>
      <protection locked="0"/>
    </xf>
    <xf numFmtId="42" fontId="0" fillId="0" borderId="0" xfId="0" applyNumberFormat="1" applyAlignment="1">
      <alignment vertical="top"/>
    </xf>
    <xf numFmtId="42" fontId="0" fillId="0" borderId="9" xfId="0" applyNumberFormat="1" applyBorder="1" applyAlignment="1" applyProtection="1">
      <alignment vertical="top"/>
      <protection locked="0"/>
    </xf>
    <xf numFmtId="0" fontId="1" fillId="8" borderId="0" xfId="0" applyFont="1" applyFill="1" applyAlignment="1">
      <alignment vertical="top" wrapText="1"/>
    </xf>
    <xf numFmtId="42" fontId="0" fillId="8" borderId="0" xfId="0" applyNumberFormat="1" applyFill="1" applyAlignment="1">
      <alignment vertical="top"/>
    </xf>
    <xf numFmtId="0" fontId="0" fillId="8" borderId="3" xfId="0" applyFill="1" applyBorder="1" applyAlignment="1">
      <alignment vertical="top"/>
    </xf>
    <xf numFmtId="49" fontId="0" fillId="8" borderId="1" xfId="0" applyNumberFormat="1" applyFill="1" applyBorder="1" applyAlignment="1">
      <alignment vertical="top"/>
    </xf>
    <xf numFmtId="0" fontId="0" fillId="8" borderId="1" xfId="0" applyFill="1" applyBorder="1" applyAlignment="1">
      <alignment horizontal="center" vertical="top"/>
    </xf>
    <xf numFmtId="0" fontId="0" fillId="8" borderId="1" xfId="0" applyFill="1" applyBorder="1" applyAlignment="1">
      <alignment vertical="top"/>
    </xf>
    <xf numFmtId="0" fontId="15" fillId="8" borderId="1" xfId="0" applyFont="1" applyFill="1" applyBorder="1" applyAlignment="1">
      <alignment vertical="top"/>
    </xf>
    <xf numFmtId="0" fontId="0" fillId="8" borderId="10" xfId="0" applyFill="1" applyBorder="1" applyAlignment="1">
      <alignment vertical="top"/>
    </xf>
    <xf numFmtId="0" fontId="4" fillId="8" borderId="16" xfId="0" applyFont="1" applyFill="1" applyBorder="1" applyAlignment="1">
      <alignment vertical="top"/>
    </xf>
    <xf numFmtId="49" fontId="0" fillId="8" borderId="14" xfId="0" applyNumberFormat="1" applyFill="1" applyBorder="1" applyAlignment="1">
      <alignment vertical="top"/>
    </xf>
    <xf numFmtId="0" fontId="0" fillId="8" borderId="14" xfId="0" applyFill="1" applyBorder="1" applyAlignment="1">
      <alignment horizontal="center" vertical="top"/>
    </xf>
    <xf numFmtId="0" fontId="0" fillId="8" borderId="14" xfId="0" applyFill="1" applyBorder="1" applyAlignment="1">
      <alignment vertical="top"/>
    </xf>
    <xf numFmtId="0" fontId="15" fillId="8" borderId="14" xfId="0" applyFont="1" applyFill="1" applyBorder="1" applyAlignment="1">
      <alignment vertical="top"/>
    </xf>
    <xf numFmtId="0" fontId="0" fillId="8" borderId="17" xfId="0" applyFill="1" applyBorder="1" applyAlignment="1">
      <alignment vertical="top"/>
    </xf>
    <xf numFmtId="0" fontId="26" fillId="0" borderId="0" xfId="0" applyFont="1" applyAlignment="1">
      <alignment vertical="top"/>
    </xf>
    <xf numFmtId="0" fontId="0" fillId="0" borderId="4" xfId="0" applyBorder="1" applyAlignment="1" applyProtection="1">
      <alignment horizontal="center" vertical="top"/>
      <protection locked="0"/>
    </xf>
    <xf numFmtId="0" fontId="27" fillId="0" borderId="1" xfId="0" applyFont="1" applyBorder="1" applyAlignment="1">
      <alignment vertical="top"/>
    </xf>
    <xf numFmtId="42" fontId="1" fillId="0" borderId="1" xfId="0" applyNumberFormat="1" applyFont="1" applyBorder="1" applyAlignment="1">
      <alignment vertical="top"/>
    </xf>
    <xf numFmtId="0" fontId="0" fillId="0" borderId="4" xfId="0" applyBorder="1" applyAlignment="1" applyProtection="1">
      <alignment horizontal="center" vertical="top" wrapText="1"/>
      <protection locked="0"/>
    </xf>
    <xf numFmtId="0" fontId="14" fillId="8" borderId="1" xfId="0" applyFont="1" applyFill="1" applyBorder="1" applyAlignment="1">
      <alignment vertical="top"/>
    </xf>
    <xf numFmtId="0" fontId="27" fillId="8" borderId="1" xfId="0" applyFont="1" applyFill="1" applyBorder="1" applyAlignment="1">
      <alignment vertical="top"/>
    </xf>
    <xf numFmtId="42" fontId="1" fillId="8" borderId="1" xfId="0" applyNumberFormat="1" applyFont="1" applyFill="1" applyBorder="1" applyAlignment="1" applyProtection="1">
      <alignment vertical="top"/>
      <protection hidden="1"/>
    </xf>
    <xf numFmtId="0" fontId="1" fillId="8" borderId="1" xfId="0" applyFont="1" applyFill="1" applyBorder="1" applyAlignment="1">
      <alignment vertical="top"/>
    </xf>
    <xf numFmtId="0" fontId="14" fillId="8" borderId="14" xfId="0" applyFont="1" applyFill="1" applyBorder="1" applyAlignment="1">
      <alignment vertical="top"/>
    </xf>
    <xf numFmtId="0" fontId="25" fillId="8" borderId="14" xfId="0" applyFont="1" applyFill="1" applyBorder="1" applyAlignment="1">
      <alignment vertical="top"/>
    </xf>
    <xf numFmtId="0" fontId="27" fillId="8" borderId="14" xfId="0" applyFont="1" applyFill="1" applyBorder="1" applyAlignment="1">
      <alignment vertical="top"/>
    </xf>
    <xf numFmtId="42" fontId="1" fillId="8" borderId="14" xfId="0" applyNumberFormat="1" applyFont="1" applyFill="1" applyBorder="1" applyAlignment="1">
      <alignment vertical="top"/>
    </xf>
    <xf numFmtId="0" fontId="1" fillId="8" borderId="14" xfId="0" applyFont="1" applyFill="1" applyBorder="1" applyAlignment="1">
      <alignment vertical="top"/>
    </xf>
    <xf numFmtId="0" fontId="17" fillId="8" borderId="7" xfId="0" applyFont="1" applyFill="1" applyBorder="1" applyAlignment="1">
      <alignment vertical="top"/>
    </xf>
    <xf numFmtId="0" fontId="15" fillId="0" borderId="0" xfId="0" applyFont="1" applyAlignment="1">
      <alignment vertical="top"/>
    </xf>
    <xf numFmtId="0" fontId="0" fillId="0" borderId="0" xfId="0" applyAlignment="1">
      <alignment horizontal="left" vertical="top" wrapText="1"/>
    </xf>
    <xf numFmtId="42" fontId="1" fillId="5" borderId="8" xfId="0" applyNumberFormat="1" applyFont="1" applyFill="1" applyBorder="1" applyAlignment="1" applyProtection="1">
      <alignment horizontal="center" vertical="top"/>
      <protection locked="0"/>
    </xf>
    <xf numFmtId="0" fontId="1" fillId="0" borderId="1" xfId="0" applyFont="1" applyBorder="1" applyAlignment="1">
      <alignment vertical="top" wrapText="1"/>
    </xf>
    <xf numFmtId="0" fontId="0" fillId="0" borderId="10" xfId="0" applyBorder="1" applyAlignment="1">
      <alignment vertical="top"/>
    </xf>
    <xf numFmtId="0" fontId="1" fillId="0" borderId="4" xfId="0" applyFont="1" applyBorder="1" applyAlignment="1" applyProtection="1">
      <alignment vertical="top"/>
      <protection locked="0"/>
    </xf>
    <xf numFmtId="0" fontId="1" fillId="0" borderId="11" xfId="0" applyFont="1" applyBorder="1" applyAlignment="1" applyProtection="1">
      <alignment vertical="top"/>
      <protection locked="0"/>
    </xf>
    <xf numFmtId="0" fontId="0" fillId="0" borderId="0" xfId="0" applyAlignment="1">
      <alignment horizontal="center" vertical="top"/>
    </xf>
    <xf numFmtId="49" fontId="0" fillId="8" borderId="0" xfId="0" applyNumberFormat="1" applyFill="1" applyAlignment="1">
      <alignment vertical="top"/>
    </xf>
    <xf numFmtId="0" fontId="14" fillId="8" borderId="7" xfId="0" applyFont="1" applyFill="1" applyBorder="1" applyAlignment="1">
      <alignment vertical="top"/>
    </xf>
    <xf numFmtId="0" fontId="14" fillId="8" borderId="13" xfId="0" applyFont="1" applyFill="1" applyBorder="1" applyAlignment="1">
      <alignment vertical="top"/>
    </xf>
    <xf numFmtId="0" fontId="14" fillId="0" borderId="0" xfId="0" applyFont="1" applyAlignment="1">
      <alignment vertical="top"/>
    </xf>
    <xf numFmtId="0" fontId="27" fillId="8" borderId="0" xfId="0" applyFont="1" applyFill="1" applyAlignment="1">
      <alignment vertical="top"/>
    </xf>
    <xf numFmtId="0" fontId="14" fillId="8" borderId="0" xfId="0" applyFont="1" applyFill="1" applyAlignment="1">
      <alignment horizontal="left" vertical="top" wrapText="1"/>
    </xf>
    <xf numFmtId="0" fontId="0" fillId="8" borderId="7" xfId="0" applyFill="1" applyBorder="1" applyAlignment="1">
      <alignment vertical="top" wrapText="1"/>
    </xf>
    <xf numFmtId="0" fontId="0" fillId="8" borderId="13" xfId="0" applyFill="1" applyBorder="1" applyAlignment="1">
      <alignment vertical="top" wrapText="1"/>
    </xf>
    <xf numFmtId="0" fontId="0" fillId="0" borderId="0" xfId="0" applyAlignment="1">
      <alignment vertical="top" wrapText="1"/>
    </xf>
    <xf numFmtId="0" fontId="47" fillId="0" borderId="0" xfId="3" applyFont="1"/>
    <xf numFmtId="0" fontId="47" fillId="0" borderId="0" xfId="0" applyFont="1"/>
    <xf numFmtId="0" fontId="2" fillId="8" borderId="16" xfId="3" applyFont="1" applyFill="1" applyBorder="1"/>
    <xf numFmtId="0" fontId="2" fillId="8" borderId="14" xfId="3" applyFont="1" applyFill="1" applyBorder="1"/>
    <xf numFmtId="0" fontId="47" fillId="8" borderId="14" xfId="3" applyFont="1" applyFill="1" applyBorder="1"/>
    <xf numFmtId="0" fontId="47" fillId="8" borderId="17" xfId="3" applyFont="1" applyFill="1" applyBorder="1"/>
    <xf numFmtId="0" fontId="2" fillId="0" borderId="0" xfId="0" applyFont="1" applyAlignment="1">
      <alignment horizontal="left" vertical="top"/>
    </xf>
    <xf numFmtId="0" fontId="2" fillId="0" borderId="0" xfId="0" applyFont="1" applyAlignment="1">
      <alignment horizontal="right"/>
    </xf>
    <xf numFmtId="0" fontId="47" fillId="0" borderId="0" xfId="3" applyFont="1" applyAlignment="1">
      <alignment horizontal="left" vertical="top"/>
    </xf>
    <xf numFmtId="0" fontId="2" fillId="0" borderId="0" xfId="3" applyFont="1" applyAlignment="1">
      <alignment horizontal="left" vertical="top"/>
    </xf>
    <xf numFmtId="49" fontId="49" fillId="8" borderId="14" xfId="3" applyNumberFormat="1" applyFont="1" applyFill="1" applyBorder="1"/>
    <xf numFmtId="0" fontId="34" fillId="8" borderId="0" xfId="3" applyFont="1" applyFill="1" applyAlignment="1">
      <alignment horizontal="left" vertical="top"/>
    </xf>
    <xf numFmtId="0" fontId="34" fillId="8" borderId="0" xfId="3" applyFont="1" applyFill="1" applyAlignment="1" applyProtection="1">
      <alignment horizontal="left" vertical="top"/>
      <protection locked="0"/>
    </xf>
    <xf numFmtId="0" fontId="34" fillId="8" borderId="0" xfId="3" applyFont="1" applyFill="1" applyAlignment="1" applyProtection="1">
      <alignment horizontal="center" vertical="top"/>
      <protection locked="0"/>
    </xf>
    <xf numFmtId="0" fontId="34" fillId="0" borderId="0" xfId="3" applyFont="1" applyAlignment="1">
      <alignment vertical="top"/>
    </xf>
    <xf numFmtId="0" fontId="34" fillId="8" borderId="0" xfId="3" applyFont="1" applyFill="1" applyAlignment="1" applyProtection="1">
      <alignment horizontal="left"/>
      <protection locked="0"/>
    </xf>
    <xf numFmtId="49" fontId="7" fillId="0" borderId="0" xfId="0" applyNumberFormat="1" applyFont="1"/>
    <xf numFmtId="0" fontId="0" fillId="0" borderId="3" xfId="0" applyBorder="1"/>
    <xf numFmtId="0" fontId="7" fillId="0" borderId="1" xfId="0" applyFont="1" applyBorder="1"/>
    <xf numFmtId="42" fontId="0" fillId="0" borderId="1" xfId="0" applyNumberFormat="1" applyBorder="1"/>
    <xf numFmtId="0" fontId="1" fillId="8" borderId="2" xfId="3" applyFill="1" applyBorder="1"/>
    <xf numFmtId="0" fontId="4" fillId="8" borderId="2" xfId="3" applyFont="1" applyFill="1" applyBorder="1" applyAlignment="1">
      <alignment horizontal="center" wrapText="1"/>
    </xf>
    <xf numFmtId="0" fontId="25" fillId="0" borderId="0" xfId="3" applyFont="1" applyAlignment="1">
      <alignment horizontal="right" vertical="top"/>
    </xf>
    <xf numFmtId="0" fontId="2" fillId="0" borderId="0" xfId="3" applyFont="1" applyAlignment="1">
      <alignment horizontal="right" vertical="top"/>
    </xf>
    <xf numFmtId="49" fontId="1" fillId="0" borderId="6" xfId="3" applyNumberFormat="1" applyBorder="1" applyAlignment="1">
      <alignment horizontal="left" vertical="top"/>
    </xf>
    <xf numFmtId="0" fontId="1" fillId="0" borderId="2" xfId="3" applyBorder="1" applyAlignment="1">
      <alignment horizontal="left" vertical="top"/>
    </xf>
    <xf numFmtId="0" fontId="1" fillId="0" borderId="8" xfId="3" applyBorder="1" applyAlignment="1">
      <alignment horizontal="left" vertical="top"/>
    </xf>
    <xf numFmtId="49" fontId="1" fillId="0" borderId="3" xfId="3" applyNumberFormat="1" applyBorder="1" applyAlignment="1">
      <alignment horizontal="left" vertical="top"/>
    </xf>
    <xf numFmtId="0" fontId="15" fillId="0" borderId="0" xfId="3" applyFont="1" applyAlignment="1">
      <alignment horizontal="left" vertical="top"/>
    </xf>
    <xf numFmtId="0" fontId="1" fillId="0" borderId="1" xfId="3" applyBorder="1" applyAlignment="1">
      <alignment horizontal="left" vertical="top"/>
    </xf>
    <xf numFmtId="0" fontId="1" fillId="0" borderId="10" xfId="3" applyBorder="1" applyAlignment="1">
      <alignment horizontal="left" vertical="top"/>
    </xf>
    <xf numFmtId="0" fontId="1" fillId="0" borderId="16" xfId="3" applyBorder="1" applyAlignment="1">
      <alignment horizontal="left" vertical="top"/>
    </xf>
    <xf numFmtId="0" fontId="1" fillId="0" borderId="13" xfId="3" applyBorder="1" applyAlignment="1">
      <alignment horizontal="left" vertical="top"/>
    </xf>
    <xf numFmtId="0" fontId="43" fillId="0" borderId="0" xfId="0" applyFont="1" applyAlignment="1">
      <alignment vertical="top"/>
    </xf>
    <xf numFmtId="0" fontId="5" fillId="0" borderId="0" xfId="0" applyFont="1" applyAlignment="1">
      <alignment horizontal="right" vertical="top"/>
    </xf>
    <xf numFmtId="3" fontId="7" fillId="0" borderId="0" xfId="0" applyNumberFormat="1" applyFont="1" applyAlignment="1">
      <alignment horizontal="left"/>
    </xf>
    <xf numFmtId="0" fontId="5" fillId="0" borderId="0" xfId="0" applyFont="1" applyAlignment="1">
      <alignment horizontal="left"/>
    </xf>
    <xf numFmtId="0" fontId="1" fillId="2" borderId="14" xfId="3" applyFill="1" applyBorder="1" applyAlignment="1">
      <alignment horizontal="left" vertical="top"/>
    </xf>
    <xf numFmtId="49" fontId="1" fillId="2" borderId="7" xfId="3" applyNumberFormat="1" applyFill="1" applyBorder="1" applyAlignment="1">
      <alignment horizontal="left" vertical="top"/>
    </xf>
    <xf numFmtId="0" fontId="1" fillId="2" borderId="17" xfId="3" applyFill="1" applyBorder="1" applyAlignment="1">
      <alignment horizontal="left" vertical="top"/>
    </xf>
    <xf numFmtId="165" fontId="0" fillId="0" borderId="0" xfId="1" applyNumberFormat="1" applyFont="1" applyBorder="1"/>
    <xf numFmtId="0" fontId="34" fillId="0" borderId="4" xfId="0" applyFont="1" applyBorder="1" applyAlignment="1" applyProtection="1">
      <alignment horizontal="left"/>
      <protection locked="0"/>
    </xf>
    <xf numFmtId="0" fontId="0" fillId="0" borderId="13" xfId="0" applyBorder="1" applyAlignment="1">
      <alignment horizontal="center"/>
    </xf>
    <xf numFmtId="0" fontId="53" fillId="8" borderId="0" xfId="0" applyFont="1" applyFill="1" applyAlignment="1">
      <alignment horizontal="left" vertical="top"/>
    </xf>
    <xf numFmtId="0" fontId="7" fillId="8" borderId="0" xfId="0" applyFont="1" applyFill="1" applyAlignment="1">
      <alignment horizontal="right"/>
    </xf>
    <xf numFmtId="0" fontId="7" fillId="6" borderId="8" xfId="0" applyFont="1" applyFill="1" applyBorder="1" applyAlignment="1">
      <alignment horizontal="right"/>
    </xf>
    <xf numFmtId="0" fontId="0" fillId="0" borderId="0" xfId="0" applyAlignment="1">
      <alignment horizontal="center"/>
    </xf>
    <xf numFmtId="0" fontId="4" fillId="0" borderId="7" xfId="0" applyFont="1" applyBorder="1"/>
    <xf numFmtId="165" fontId="0" fillId="0" borderId="13" xfId="1" applyNumberFormat="1" applyFont="1" applyBorder="1"/>
    <xf numFmtId="0" fontId="27" fillId="3" borderId="0" xfId="3" applyFont="1" applyFill="1"/>
    <xf numFmtId="0" fontId="27" fillId="3" borderId="13" xfId="3" applyFont="1" applyFill="1" applyBorder="1"/>
    <xf numFmtId="49" fontId="1" fillId="3" borderId="7" xfId="3" applyNumberFormat="1" applyFill="1" applyBorder="1"/>
    <xf numFmtId="0" fontId="1" fillId="3" borderId="7" xfId="3" applyFill="1" applyBorder="1"/>
    <xf numFmtId="0" fontId="25" fillId="0" borderId="1" xfId="0" applyFont="1" applyBorder="1" applyAlignment="1">
      <alignment vertical="top"/>
    </xf>
    <xf numFmtId="0" fontId="2" fillId="0" borderId="0" xfId="0" applyFont="1" applyAlignment="1">
      <alignment horizontal="right" vertical="top"/>
    </xf>
    <xf numFmtId="0" fontId="25" fillId="0" borderId="0" xfId="0" applyFont="1" applyAlignment="1">
      <alignment vertical="top"/>
    </xf>
    <xf numFmtId="0" fontId="3" fillId="0" borderId="0" xfId="0" applyFont="1" applyAlignment="1">
      <alignment horizontal="right" vertical="top"/>
    </xf>
    <xf numFmtId="41" fontId="1" fillId="0" borderId="4" xfId="0" applyNumberFormat="1" applyFont="1" applyBorder="1" applyAlignment="1" applyProtection="1">
      <alignment horizontal="center" vertical="center" wrapText="1"/>
      <protection locked="0"/>
    </xf>
    <xf numFmtId="167" fontId="34" fillId="0" borderId="4" xfId="2" applyNumberFormat="1" applyFont="1" applyBorder="1" applyAlignment="1" applyProtection="1">
      <alignment horizontal="center" vertical="center" wrapText="1"/>
      <protection locked="0"/>
    </xf>
    <xf numFmtId="0" fontId="9" fillId="8" borderId="0" xfId="0" applyFont="1" applyFill="1"/>
    <xf numFmtId="0" fontId="18" fillId="8" borderId="0" xfId="0" applyFont="1" applyFill="1"/>
    <xf numFmtId="0" fontId="1" fillId="8" borderId="0" xfId="0" applyFont="1" applyFill="1" applyAlignment="1">
      <alignment horizontal="left" vertical="top" wrapText="1"/>
    </xf>
    <xf numFmtId="0" fontId="47" fillId="0" borderId="0" xfId="0" applyFont="1" applyAlignment="1">
      <alignment vertical="center" wrapText="1"/>
    </xf>
    <xf numFmtId="14" fontId="1" fillId="0" borderId="4" xfId="0" applyNumberFormat="1" applyFont="1" applyBorder="1" applyAlignment="1" applyProtection="1">
      <alignment horizontal="center" vertical="center"/>
      <protection locked="0"/>
    </xf>
    <xf numFmtId="0" fontId="43" fillId="0" borderId="0" xfId="3" applyFont="1" applyAlignment="1">
      <alignment vertical="top"/>
    </xf>
    <xf numFmtId="0" fontId="17" fillId="11" borderId="4" xfId="3" applyFont="1" applyFill="1" applyBorder="1" applyAlignment="1">
      <alignment horizontal="center" vertical="center" wrapText="1"/>
    </xf>
    <xf numFmtId="0" fontId="4" fillId="0" borderId="0" xfId="3" applyFont="1" applyAlignment="1">
      <alignment vertical="top"/>
    </xf>
    <xf numFmtId="0" fontId="34" fillId="4" borderId="4" xfId="0" applyFont="1" applyFill="1" applyBorder="1"/>
    <xf numFmtId="0" fontId="34" fillId="7" borderId="4" xfId="0" applyFont="1" applyFill="1" applyBorder="1"/>
    <xf numFmtId="0" fontId="34" fillId="11" borderId="4" xfId="0" applyFont="1" applyFill="1" applyBorder="1"/>
    <xf numFmtId="0" fontId="3" fillId="4" borderId="4" xfId="0" applyFont="1" applyFill="1" applyBorder="1"/>
    <xf numFmtId="0" fontId="1" fillId="0" borderId="0" xfId="0" applyFont="1" applyAlignment="1">
      <alignment horizontal="center"/>
    </xf>
    <xf numFmtId="0" fontId="1" fillId="0" borderId="0" xfId="3" applyAlignment="1">
      <alignment vertical="top"/>
    </xf>
    <xf numFmtId="0" fontId="1" fillId="5" borderId="4" xfId="3" applyFill="1" applyBorder="1" applyAlignment="1" applyProtection="1">
      <alignment horizontal="right"/>
      <protection locked="0"/>
    </xf>
    <xf numFmtId="0" fontId="1" fillId="5" borderId="8" xfId="3" applyFill="1" applyBorder="1" applyAlignment="1" applyProtection="1">
      <alignment horizontal="right"/>
      <protection locked="0"/>
    </xf>
    <xf numFmtId="14" fontId="1" fillId="5" borderId="8" xfId="3" applyNumberFormat="1" applyFill="1" applyBorder="1" applyAlignment="1" applyProtection="1">
      <alignment horizontal="right"/>
      <protection locked="0"/>
    </xf>
    <xf numFmtId="165" fontId="1" fillId="6" borderId="8" xfId="1" applyNumberFormat="1" applyFill="1" applyBorder="1" applyAlignment="1" applyProtection="1">
      <alignment horizontal="right" vertical="center"/>
      <protection locked="0"/>
    </xf>
    <xf numFmtId="0" fontId="7" fillId="0" borderId="8" xfId="3" applyFont="1" applyBorder="1" applyAlignment="1">
      <alignment horizontal="center"/>
    </xf>
    <xf numFmtId="0" fontId="1" fillId="0" borderId="4" xfId="0" applyFont="1" applyBorder="1" applyAlignment="1" applyProtection="1">
      <alignment horizontal="right"/>
      <protection locked="0"/>
    </xf>
    <xf numFmtId="0" fontId="1" fillId="0" borderId="14" xfId="3" applyBorder="1"/>
    <xf numFmtId="0" fontId="1" fillId="0" borderId="1" xfId="3" applyBorder="1"/>
    <xf numFmtId="0" fontId="1" fillId="0" borderId="17" xfId="3" applyBorder="1" applyAlignment="1">
      <alignment horizontal="right"/>
    </xf>
    <xf numFmtId="0" fontId="1" fillId="0" borderId="13" xfId="3" applyBorder="1" applyAlignment="1">
      <alignment horizontal="right"/>
    </xf>
    <xf numFmtId="0" fontId="1" fillId="0" borderId="10" xfId="3" applyBorder="1" applyAlignment="1">
      <alignment horizontal="right"/>
    </xf>
    <xf numFmtId="0" fontId="34" fillId="0" borderId="4" xfId="0" applyFont="1" applyBorder="1" applyAlignment="1">
      <alignment vertical="top"/>
    </xf>
    <xf numFmtId="167" fontId="34" fillId="0" borderId="4" xfId="2" applyNumberFormat="1" applyFont="1" applyBorder="1" applyAlignment="1" applyProtection="1">
      <protection locked="0"/>
    </xf>
    <xf numFmtId="167" fontId="34" fillId="0" borderId="4" xfId="2" applyNumberFormat="1" applyFont="1" applyBorder="1" applyAlignment="1" applyProtection="1">
      <alignment wrapText="1"/>
      <protection locked="0"/>
    </xf>
    <xf numFmtId="42" fontId="34" fillId="0" borderId="8" xfId="0" applyNumberFormat="1" applyFont="1" applyBorder="1" applyAlignment="1">
      <alignment wrapText="1"/>
    </xf>
    <xf numFmtId="42" fontId="34" fillId="0" borderId="8" xfId="0" applyNumberFormat="1" applyFont="1" applyBorder="1" applyAlignment="1" applyProtection="1">
      <alignment wrapText="1"/>
      <protection locked="0"/>
    </xf>
    <xf numFmtId="42" fontId="34" fillId="0" borderId="2" xfId="6" applyNumberFormat="1" applyFont="1" applyFill="1" applyBorder="1" applyAlignment="1" applyProtection="1">
      <alignment wrapText="1"/>
    </xf>
    <xf numFmtId="0" fontId="1" fillId="0" borderId="4" xfId="0" applyFont="1" applyBorder="1" applyProtection="1">
      <protection locked="0"/>
    </xf>
    <xf numFmtId="3" fontId="19" fillId="11" borderId="4" xfId="0" applyNumberFormat="1" applyFont="1" applyFill="1" applyBorder="1" applyAlignment="1">
      <alignment horizontal="center" vertical="top" wrapText="1"/>
    </xf>
    <xf numFmtId="0" fontId="19" fillId="11" borderId="4" xfId="0" applyFont="1" applyFill="1" applyBorder="1" applyAlignment="1">
      <alignment horizontal="center" vertical="top" wrapText="1"/>
    </xf>
    <xf numFmtId="0" fontId="44" fillId="0" borderId="1" xfId="0" applyFont="1" applyBorder="1" applyAlignment="1">
      <alignment vertical="center" wrapText="1"/>
    </xf>
    <xf numFmtId="0" fontId="4" fillId="0" borderId="14" xfId="0" applyFont="1" applyBorder="1" applyAlignment="1">
      <alignment horizontal="left"/>
    </xf>
    <xf numFmtId="3" fontId="0" fillId="4" borderId="4" xfId="0" applyNumberFormat="1" applyFill="1" applyBorder="1" applyAlignment="1">
      <alignment vertical="top"/>
    </xf>
    <xf numFmtId="0" fontId="34" fillId="5" borderId="0" xfId="0" applyFont="1" applyFill="1"/>
    <xf numFmtId="0" fontId="34" fillId="5" borderId="0" xfId="0" applyFont="1" applyFill="1" applyAlignment="1">
      <alignment wrapText="1"/>
    </xf>
    <xf numFmtId="0" fontId="34" fillId="0" borderId="1" xfId="0" applyFont="1" applyBorder="1" applyAlignment="1">
      <alignment horizontal="left"/>
    </xf>
    <xf numFmtId="0" fontId="34" fillId="0" borderId="1" xfId="0" applyFont="1" applyBorder="1" applyAlignment="1">
      <alignment horizontal="left" wrapText="1"/>
    </xf>
    <xf numFmtId="0" fontId="34" fillId="0" borderId="0" xfId="0" applyFont="1" applyAlignment="1">
      <alignment horizontal="left" wrapText="1"/>
    </xf>
    <xf numFmtId="0" fontId="27" fillId="0" borderId="11" xfId="0" applyFont="1" applyBorder="1"/>
    <xf numFmtId="0" fontId="34" fillId="0" borderId="0" xfId="0" applyFont="1" applyAlignment="1">
      <alignment horizontal="right" wrapText="1"/>
    </xf>
    <xf numFmtId="0" fontId="34" fillId="0" borderId="1" xfId="0" applyFont="1" applyBorder="1" applyAlignment="1">
      <alignment wrapText="1"/>
    </xf>
    <xf numFmtId="0" fontId="34" fillId="0" borderId="1" xfId="0" applyFont="1" applyBorder="1" applyAlignment="1">
      <alignment horizontal="right" wrapText="1"/>
    </xf>
    <xf numFmtId="0" fontId="58" fillId="8" borderId="0" xfId="0" applyFont="1" applyFill="1" applyAlignment="1" applyProtection="1">
      <alignment horizontal="left" vertical="top"/>
      <protection locked="0"/>
    </xf>
    <xf numFmtId="0" fontId="59" fillId="0" borderId="0" xfId="0" applyFont="1" applyAlignment="1">
      <alignment horizontal="center" vertical="top"/>
    </xf>
    <xf numFmtId="0" fontId="25" fillId="0" borderId="0" xfId="0" applyFont="1" applyAlignment="1">
      <alignment horizontal="center"/>
    </xf>
    <xf numFmtId="0" fontId="25" fillId="0" borderId="0" xfId="0" applyFont="1" applyAlignment="1">
      <alignment horizontal="center" vertical="top"/>
    </xf>
    <xf numFmtId="0" fontId="25" fillId="8" borderId="16" xfId="3" applyFont="1" applyFill="1" applyBorder="1"/>
    <xf numFmtId="49" fontId="55" fillId="8" borderId="14" xfId="3" applyNumberFormat="1" applyFont="1" applyFill="1" applyBorder="1"/>
    <xf numFmtId="0" fontId="25" fillId="8" borderId="14" xfId="3" applyFont="1" applyFill="1" applyBorder="1"/>
    <xf numFmtId="0" fontId="34" fillId="8" borderId="14" xfId="3" applyFont="1" applyFill="1" applyBorder="1"/>
    <xf numFmtId="0" fontId="34" fillId="8" borderId="17" xfId="3" applyFont="1" applyFill="1" applyBorder="1"/>
    <xf numFmtId="0" fontId="60" fillId="0" borderId="0" xfId="0" applyFont="1"/>
    <xf numFmtId="0" fontId="2" fillId="0" borderId="0" xfId="0" applyFont="1" applyAlignment="1">
      <alignment horizontal="center"/>
    </xf>
    <xf numFmtId="0" fontId="44" fillId="0" borderId="0" xfId="0" applyFont="1" applyAlignment="1">
      <alignment vertical="center" wrapText="1"/>
    </xf>
    <xf numFmtId="0" fontId="44" fillId="0" borderId="0" xfId="0" applyFont="1" applyAlignment="1">
      <alignment vertical="center"/>
    </xf>
    <xf numFmtId="0" fontId="44" fillId="0" borderId="1" xfId="0" applyFont="1" applyBorder="1" applyAlignment="1">
      <alignment vertical="center"/>
    </xf>
    <xf numFmtId="0" fontId="43" fillId="0" borderId="1" xfId="0" applyFont="1" applyBorder="1" applyAlignment="1">
      <alignment vertical="top"/>
    </xf>
    <xf numFmtId="0" fontId="43" fillId="0" borderId="0" xfId="0" applyFont="1" applyAlignment="1">
      <alignment vertical="top" wrapText="1"/>
    </xf>
    <xf numFmtId="0" fontId="4" fillId="0" borderId="0" xfId="0" applyFont="1" applyAlignment="1">
      <alignment horizontal="right" vertical="top"/>
    </xf>
    <xf numFmtId="0" fontId="34" fillId="0" borderId="0" xfId="0" applyFont="1" applyAlignment="1">
      <alignment horizontal="right" vertical="center"/>
    </xf>
    <xf numFmtId="0" fontId="5" fillId="0" borderId="0" xfId="3" applyFont="1" applyAlignment="1">
      <alignment horizontal="right" vertical="top"/>
    </xf>
    <xf numFmtId="0" fontId="3" fillId="0" borderId="0" xfId="0" applyFont="1" applyAlignment="1">
      <alignment vertical="top"/>
    </xf>
    <xf numFmtId="0" fontId="56" fillId="0" borderId="0" xfId="0" applyFont="1"/>
    <xf numFmtId="0" fontId="4" fillId="0" borderId="0" xfId="0" applyFont="1" applyAlignment="1">
      <alignment vertical="top"/>
    </xf>
    <xf numFmtId="0" fontId="4" fillId="0" borderId="0" xfId="0" applyFont="1" applyAlignment="1">
      <alignment vertical="top" wrapText="1"/>
    </xf>
    <xf numFmtId="0" fontId="34" fillId="0" borderId="0" xfId="0" applyFont="1" applyAlignment="1">
      <alignment horizontal="right" vertical="top"/>
    </xf>
    <xf numFmtId="42" fontId="0" fillId="8" borderId="0" xfId="0" applyNumberFormat="1" applyFill="1"/>
    <xf numFmtId="42" fontId="0" fillId="5" borderId="4" xfId="0" applyNumberFormat="1" applyFill="1" applyBorder="1"/>
    <xf numFmtId="167" fontId="1" fillId="5" borderId="8" xfId="2" applyNumberFormat="1" applyFill="1" applyBorder="1" applyAlignment="1" applyProtection="1">
      <alignment horizontal="right"/>
      <protection locked="0"/>
    </xf>
    <xf numFmtId="167" fontId="1" fillId="5" borderId="8" xfId="2" applyNumberFormat="1" applyFont="1" applyFill="1" applyBorder="1" applyAlignment="1" applyProtection="1">
      <alignment horizontal="right"/>
      <protection locked="0"/>
    </xf>
    <xf numFmtId="0" fontId="1" fillId="0" borderId="4"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27" fillId="4" borderId="4" xfId="0" applyFont="1" applyFill="1" applyBorder="1" applyAlignment="1">
      <alignment horizontal="center"/>
    </xf>
    <xf numFmtId="0" fontId="1" fillId="0" borderId="6"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8" xfId="0" applyBorder="1" applyAlignment="1" applyProtection="1">
      <alignment horizontal="left"/>
      <protection locked="0"/>
    </xf>
    <xf numFmtId="0" fontId="0" fillId="0" borderId="4" xfId="0" applyBorder="1" applyProtection="1">
      <protection locked="0"/>
    </xf>
    <xf numFmtId="0" fontId="0" fillId="0" borderId="6" xfId="0" applyBorder="1" applyAlignment="1" applyProtection="1">
      <alignment horizontal="left"/>
      <protection locked="0"/>
    </xf>
    <xf numFmtId="0" fontId="0" fillId="0" borderId="14" xfId="0" applyBorder="1" applyAlignment="1" applyProtection="1">
      <alignment horizontal="left"/>
      <protection locked="0"/>
    </xf>
    <xf numFmtId="0" fontId="0" fillId="0" borderId="17" xfId="0" applyBorder="1" applyAlignment="1" applyProtection="1">
      <alignment horizontal="left"/>
      <protection locked="0"/>
    </xf>
    <xf numFmtId="0" fontId="7" fillId="3" borderId="6" xfId="0" applyFont="1" applyFill="1" applyBorder="1" applyAlignment="1">
      <alignment horizontal="left"/>
    </xf>
    <xf numFmtId="0" fontId="7" fillId="3" borderId="2" xfId="0" applyFont="1" applyFill="1" applyBorder="1" applyAlignment="1">
      <alignment horizontal="left"/>
    </xf>
    <xf numFmtId="0" fontId="7" fillId="3" borderId="8" xfId="0" applyFont="1" applyFill="1" applyBorder="1" applyAlignment="1">
      <alignment horizontal="left"/>
    </xf>
    <xf numFmtId="0" fontId="7" fillId="3" borderId="4" xfId="0" applyFont="1" applyFill="1" applyBorder="1"/>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43" fillId="0" borderId="0" xfId="0" applyFont="1" applyAlignment="1">
      <alignment horizontal="right" vertical="top"/>
    </xf>
    <xf numFmtId="0" fontId="34" fillId="6" borderId="6" xfId="0" applyFont="1" applyFill="1" applyBorder="1" applyAlignment="1">
      <alignment horizontal="left" vertical="top"/>
    </xf>
    <xf numFmtId="0" fontId="34" fillId="6" borderId="2" xfId="0" applyFont="1" applyFill="1" applyBorder="1" applyAlignment="1">
      <alignment horizontal="left" vertical="top"/>
    </xf>
    <xf numFmtId="0" fontId="34" fillId="6" borderId="8" xfId="0" applyFont="1" applyFill="1" applyBorder="1" applyAlignment="1">
      <alignment horizontal="left" vertical="top"/>
    </xf>
    <xf numFmtId="0" fontId="25" fillId="0" borderId="16" xfId="0" applyFont="1" applyBorder="1" applyAlignment="1">
      <alignment horizontal="center" vertical="top"/>
    </xf>
    <xf numFmtId="0" fontId="25" fillId="0" borderId="14" xfId="0" applyFont="1" applyBorder="1" applyAlignment="1">
      <alignment horizontal="center" vertical="top"/>
    </xf>
    <xf numFmtId="0" fontId="25" fillId="0" borderId="17" xfId="0" applyFont="1" applyBorder="1" applyAlignment="1">
      <alignment horizontal="center" vertical="top"/>
    </xf>
    <xf numFmtId="0" fontId="7" fillId="0" borderId="7" xfId="0" applyFont="1" applyBorder="1" applyAlignment="1">
      <alignment horizontal="center"/>
    </xf>
    <xf numFmtId="0" fontId="7" fillId="0" borderId="0" xfId="0" applyFont="1" applyAlignment="1">
      <alignment horizontal="center"/>
    </xf>
    <xf numFmtId="0" fontId="0" fillId="0" borderId="0" xfId="0" applyAlignment="1">
      <alignment horizontal="center"/>
    </xf>
    <xf numFmtId="0" fontId="0" fillId="0" borderId="13" xfId="0" applyBorder="1" applyAlignment="1">
      <alignment horizontal="center"/>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49" fontId="1" fillId="0" borderId="0" xfId="3" applyNumberFormat="1" applyAlignment="1">
      <alignment horizontal="left" vertical="top" wrapText="1"/>
    </xf>
    <xf numFmtId="49" fontId="1" fillId="0" borderId="13" xfId="3" applyNumberFormat="1" applyBorder="1" applyAlignment="1">
      <alignment horizontal="left" vertical="top" wrapText="1"/>
    </xf>
    <xf numFmtId="49" fontId="1" fillId="0" borderId="1" xfId="3" applyNumberFormat="1" applyBorder="1" applyAlignment="1">
      <alignment horizontal="left" wrapText="1"/>
    </xf>
    <xf numFmtId="49" fontId="1" fillId="0" borderId="10" xfId="3" applyNumberFormat="1" applyBorder="1" applyAlignment="1">
      <alignment horizontal="left" wrapText="1"/>
    </xf>
    <xf numFmtId="0" fontId="1" fillId="2" borderId="14" xfId="3" applyFill="1" applyBorder="1" applyAlignment="1">
      <alignment horizontal="left" vertical="top" wrapText="1"/>
    </xf>
    <xf numFmtId="0" fontId="1" fillId="2" borderId="17" xfId="3" applyFill="1" applyBorder="1" applyAlignment="1">
      <alignment horizontal="left" vertical="top" wrapText="1"/>
    </xf>
    <xf numFmtId="0" fontId="1" fillId="2" borderId="2" xfId="3" applyFill="1" applyBorder="1" applyAlignment="1">
      <alignment horizontal="left" vertical="top" wrapText="1"/>
    </xf>
    <xf numFmtId="0" fontId="1" fillId="0" borderId="2" xfId="3" applyBorder="1" applyAlignment="1">
      <alignment horizontal="left" vertical="top" wrapText="1"/>
    </xf>
    <xf numFmtId="0" fontId="1" fillId="0" borderId="8" xfId="3" applyBorder="1" applyAlignment="1">
      <alignment horizontal="left" vertical="top" wrapText="1"/>
    </xf>
    <xf numFmtId="0" fontId="14" fillId="2" borderId="6" xfId="3" applyFont="1" applyFill="1" applyBorder="1" applyAlignment="1">
      <alignment horizontal="center" vertical="top" wrapText="1"/>
    </xf>
    <xf numFmtId="0" fontId="14" fillId="2" borderId="2" xfId="3" applyFont="1" applyFill="1" applyBorder="1" applyAlignment="1">
      <alignment horizontal="center" vertical="top" wrapText="1"/>
    </xf>
    <xf numFmtId="0" fontId="14" fillId="2" borderId="8" xfId="3" applyFont="1" applyFill="1" applyBorder="1" applyAlignment="1">
      <alignment horizontal="center" vertical="top" wrapText="1"/>
    </xf>
    <xf numFmtId="0" fontId="17" fillId="4" borderId="6" xfId="3" applyFont="1" applyFill="1" applyBorder="1" applyAlignment="1">
      <alignment horizontal="center" vertical="center" wrapText="1"/>
    </xf>
    <xf numFmtId="0" fontId="17" fillId="4" borderId="2" xfId="3" applyFont="1" applyFill="1" applyBorder="1" applyAlignment="1">
      <alignment horizontal="center" vertical="center" wrapText="1"/>
    </xf>
    <xf numFmtId="0" fontId="17" fillId="4" borderId="8" xfId="3" applyFont="1" applyFill="1" applyBorder="1" applyAlignment="1">
      <alignment horizontal="center" vertical="center" wrapText="1"/>
    </xf>
    <xf numFmtId="0" fontId="1" fillId="0" borderId="1" xfId="3" applyBorder="1" applyAlignment="1">
      <alignment horizontal="left" vertical="top" wrapText="1"/>
    </xf>
    <xf numFmtId="0" fontId="1" fillId="0" borderId="10" xfId="3" applyBorder="1" applyAlignment="1">
      <alignment horizontal="left" vertical="top" wrapText="1"/>
    </xf>
    <xf numFmtId="0" fontId="1" fillId="0" borderId="14" xfId="3" applyBorder="1" applyAlignment="1">
      <alignment horizontal="left" vertical="top"/>
    </xf>
    <xf numFmtId="0" fontId="1" fillId="0" borderId="17" xfId="3" applyBorder="1" applyAlignment="1">
      <alignment horizontal="left" vertical="top"/>
    </xf>
    <xf numFmtId="0" fontId="1" fillId="0" borderId="14" xfId="3" applyBorder="1" applyAlignment="1">
      <alignment horizontal="left" vertical="top" wrapText="1"/>
    </xf>
    <xf numFmtId="0" fontId="1" fillId="0" borderId="17" xfId="3" applyBorder="1" applyAlignment="1">
      <alignment horizontal="left" vertical="top" wrapText="1"/>
    </xf>
    <xf numFmtId="0" fontId="1" fillId="0" borderId="4" xfId="3" applyBorder="1" applyAlignment="1" applyProtection="1">
      <alignment horizontal="center" vertical="center" wrapText="1"/>
      <protection locked="0"/>
    </xf>
    <xf numFmtId="0" fontId="1" fillId="2" borderId="8" xfId="3" applyFill="1" applyBorder="1" applyAlignment="1">
      <alignment horizontal="left" vertical="top" wrapText="1"/>
    </xf>
    <xf numFmtId="0" fontId="1" fillId="2" borderId="2" xfId="3" applyFill="1" applyBorder="1" applyAlignment="1">
      <alignment horizontal="left" vertical="top"/>
    </xf>
    <xf numFmtId="0" fontId="1" fillId="2" borderId="8" xfId="3" applyFill="1" applyBorder="1" applyAlignment="1">
      <alignment horizontal="left" vertical="top"/>
    </xf>
    <xf numFmtId="0" fontId="4" fillId="4" borderId="17" xfId="3" applyFont="1" applyFill="1" applyBorder="1" applyAlignment="1">
      <alignment horizontal="center" vertical="center"/>
    </xf>
    <xf numFmtId="0" fontId="4" fillId="4" borderId="10" xfId="3" applyFont="1" applyFill="1" applyBorder="1" applyAlignment="1">
      <alignment horizontal="center" vertical="center"/>
    </xf>
    <xf numFmtId="0" fontId="1" fillId="0" borderId="14" xfId="3" applyBorder="1" applyAlignment="1">
      <alignment horizontal="left"/>
    </xf>
    <xf numFmtId="0" fontId="1" fillId="0" borderId="17" xfId="3" applyBorder="1" applyAlignment="1">
      <alignment horizontal="left"/>
    </xf>
    <xf numFmtId="0" fontId="1" fillId="0" borderId="0" xfId="3" applyAlignment="1">
      <alignment horizontal="left"/>
    </xf>
    <xf numFmtId="0" fontId="1" fillId="0" borderId="13" xfId="3" applyBorder="1" applyAlignment="1">
      <alignment horizontal="left"/>
    </xf>
    <xf numFmtId="0" fontId="1" fillId="0" borderId="1" xfId="3" applyBorder="1" applyAlignment="1">
      <alignment horizontal="left"/>
    </xf>
    <xf numFmtId="0" fontId="1" fillId="0" borderId="10" xfId="3" applyBorder="1" applyAlignment="1">
      <alignment horizontal="left"/>
    </xf>
    <xf numFmtId="49" fontId="14" fillId="4" borderId="16" xfId="3" applyNumberFormat="1" applyFont="1" applyFill="1" applyBorder="1" applyAlignment="1">
      <alignment horizontal="left" vertical="top" wrapText="1"/>
    </xf>
    <xf numFmtId="49" fontId="14" fillId="4" borderId="14" xfId="3" applyNumberFormat="1" applyFont="1" applyFill="1" applyBorder="1" applyAlignment="1">
      <alignment horizontal="left" vertical="top" wrapText="1"/>
    </xf>
    <xf numFmtId="49" fontId="14" fillId="4" borderId="17" xfId="3" applyNumberFormat="1" applyFont="1" applyFill="1" applyBorder="1" applyAlignment="1">
      <alignment horizontal="left" vertical="top" wrapText="1"/>
    </xf>
    <xf numFmtId="49" fontId="14" fillId="4" borderId="3" xfId="3" applyNumberFormat="1" applyFont="1" applyFill="1" applyBorder="1" applyAlignment="1">
      <alignment horizontal="left" vertical="top" wrapText="1"/>
    </xf>
    <xf numFmtId="49" fontId="14" fillId="4" borderId="1" xfId="3" applyNumberFormat="1" applyFont="1" applyFill="1" applyBorder="1" applyAlignment="1">
      <alignment horizontal="left" vertical="top" wrapText="1"/>
    </xf>
    <xf numFmtId="49" fontId="14" fillId="4" borderId="10" xfId="3" applyNumberFormat="1" applyFont="1" applyFill="1" applyBorder="1" applyAlignment="1">
      <alignment horizontal="left" vertical="top" wrapText="1"/>
    </xf>
    <xf numFmtId="0" fontId="27" fillId="3" borderId="0" xfId="3" applyFont="1" applyFill="1" applyAlignment="1">
      <alignment horizontal="left"/>
    </xf>
    <xf numFmtId="0" fontId="27" fillId="3" borderId="13" xfId="3" applyFont="1" applyFill="1" applyBorder="1" applyAlignment="1">
      <alignment horizontal="left"/>
    </xf>
    <xf numFmtId="0" fontId="1" fillId="0" borderId="0" xfId="3" applyAlignment="1">
      <alignment horizontal="left" vertical="top"/>
    </xf>
    <xf numFmtId="0" fontId="1" fillId="0" borderId="13" xfId="3" applyBorder="1" applyAlignment="1">
      <alignment horizontal="left" vertical="top"/>
    </xf>
    <xf numFmtId="0" fontId="1" fillId="0" borderId="1" xfId="3" applyBorder="1" applyAlignment="1">
      <alignment horizontal="left" vertical="top"/>
    </xf>
    <xf numFmtId="0" fontId="1" fillId="0" borderId="10" xfId="3" applyBorder="1" applyAlignment="1">
      <alignment horizontal="left" vertical="top"/>
    </xf>
    <xf numFmtId="0" fontId="1" fillId="0" borderId="2" xfId="3" applyBorder="1" applyAlignment="1">
      <alignment horizontal="left" vertical="top"/>
    </xf>
    <xf numFmtId="0" fontId="1" fillId="0" borderId="8" xfId="3" applyBorder="1" applyAlignment="1">
      <alignment horizontal="left" vertical="top"/>
    </xf>
    <xf numFmtId="0" fontId="43" fillId="0" borderId="0" xfId="3" applyFont="1" applyAlignment="1">
      <alignment horizontal="right" vertical="top"/>
    </xf>
    <xf numFmtId="49" fontId="4" fillId="4" borderId="0" xfId="3" applyNumberFormat="1" applyFont="1" applyFill="1" applyAlignment="1">
      <alignment horizontal="left"/>
    </xf>
    <xf numFmtId="49" fontId="4" fillId="4" borderId="13" xfId="3" applyNumberFormat="1" applyFont="1" applyFill="1" applyBorder="1" applyAlignment="1">
      <alignment horizontal="left"/>
    </xf>
    <xf numFmtId="49" fontId="4" fillId="4" borderId="0" xfId="3" applyNumberFormat="1" applyFont="1" applyFill="1" applyAlignment="1">
      <alignment horizontal="left" vertical="top" wrapText="1"/>
    </xf>
    <xf numFmtId="49" fontId="4" fillId="4" borderId="13" xfId="3" applyNumberFormat="1" applyFont="1" applyFill="1" applyBorder="1" applyAlignment="1">
      <alignment horizontal="left" vertical="top" wrapText="1"/>
    </xf>
    <xf numFmtId="49" fontId="4" fillId="4" borderId="1" xfId="3" applyNumberFormat="1" applyFont="1" applyFill="1" applyBorder="1" applyAlignment="1">
      <alignment horizontal="left" vertical="top" wrapText="1"/>
    </xf>
    <xf numFmtId="49" fontId="4" fillId="4" borderId="10" xfId="3" applyNumberFormat="1" applyFont="1" applyFill="1" applyBorder="1" applyAlignment="1">
      <alignment horizontal="left" vertical="top" wrapText="1"/>
    </xf>
    <xf numFmtId="0" fontId="36" fillId="2" borderId="6" xfId="3" applyFont="1" applyFill="1" applyBorder="1" applyAlignment="1">
      <alignment horizontal="left" vertical="top" wrapText="1"/>
    </xf>
    <xf numFmtId="0" fontId="36" fillId="2" borderId="2" xfId="3" applyFont="1" applyFill="1" applyBorder="1" applyAlignment="1">
      <alignment horizontal="left" vertical="top" wrapText="1"/>
    </xf>
    <xf numFmtId="0" fontId="36" fillId="2" borderId="8" xfId="3" applyFont="1" applyFill="1" applyBorder="1" applyAlignment="1">
      <alignment horizontal="left" vertical="top" wrapText="1"/>
    </xf>
    <xf numFmtId="0" fontId="2" fillId="0" borderId="0" xfId="0" applyFont="1" applyAlignment="1">
      <alignment horizontal="right" vertical="center"/>
    </xf>
    <xf numFmtId="0" fontId="34" fillId="10" borderId="11" xfId="3" applyFont="1" applyFill="1" applyBorder="1" applyAlignment="1">
      <alignment horizontal="left" vertical="top" wrapText="1"/>
    </xf>
    <xf numFmtId="0" fontId="34" fillId="10" borderId="9" xfId="3" applyFont="1" applyFill="1" applyBorder="1" applyAlignment="1">
      <alignment horizontal="left" vertical="top" wrapText="1"/>
    </xf>
    <xf numFmtId="0" fontId="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34" fillId="0" borderId="6" xfId="0" applyFont="1" applyBorder="1" applyAlignment="1" applyProtection="1">
      <alignment horizontal="left"/>
      <protection locked="0"/>
    </xf>
    <xf numFmtId="0" fontId="34" fillId="0" borderId="2" xfId="0" applyFont="1" applyBorder="1" applyAlignment="1" applyProtection="1">
      <alignment horizontal="left"/>
      <protection locked="0"/>
    </xf>
    <xf numFmtId="0" fontId="34" fillId="0" borderId="8" xfId="0" applyFont="1" applyBorder="1" applyAlignment="1" applyProtection="1">
      <alignment horizontal="left"/>
      <protection locked="0"/>
    </xf>
    <xf numFmtId="0" fontId="34" fillId="0" borderId="4" xfId="0" applyFont="1" applyBorder="1" applyAlignment="1">
      <alignment horizontal="left" vertical="center"/>
    </xf>
    <xf numFmtId="165" fontId="34" fillId="4" borderId="6" xfId="1" applyNumberFormat="1" applyFont="1" applyFill="1" applyBorder="1" applyAlignment="1">
      <alignment horizontal="center" vertical="center" wrapText="1"/>
    </xf>
    <xf numFmtId="165" fontId="34" fillId="4" borderId="8" xfId="1" applyNumberFormat="1" applyFont="1" applyFill="1" applyBorder="1" applyAlignment="1">
      <alignment horizontal="center" vertical="center" wrapText="1"/>
    </xf>
    <xf numFmtId="167" fontId="34" fillId="4" borderId="6" xfId="2" applyNumberFormat="1" applyFont="1" applyFill="1" applyBorder="1" applyAlignment="1">
      <alignment horizontal="center" vertical="center" wrapText="1"/>
    </xf>
    <xf numFmtId="167" fontId="34" fillId="4" borderId="8" xfId="2" applyNumberFormat="1" applyFont="1" applyFill="1" applyBorder="1" applyAlignment="1">
      <alignment horizontal="center" vertical="center" wrapText="1"/>
    </xf>
    <xf numFmtId="0" fontId="4" fillId="0" borderId="3" xfId="0" applyFont="1" applyBorder="1" applyAlignment="1">
      <alignment horizontal="left"/>
    </xf>
    <xf numFmtId="0" fontId="4" fillId="0" borderId="1" xfId="0" applyFont="1" applyBorder="1" applyAlignment="1">
      <alignment horizontal="left"/>
    </xf>
    <xf numFmtId="0" fontId="4" fillId="0" borderId="10" xfId="0" applyFont="1" applyBorder="1" applyAlignment="1">
      <alignment horizontal="left"/>
    </xf>
    <xf numFmtId="0" fontId="34" fillId="12" borderId="6" xfId="0" applyFont="1" applyFill="1" applyBorder="1" applyAlignment="1">
      <alignment horizontal="left" vertical="top"/>
    </xf>
    <xf numFmtId="0" fontId="34" fillId="12" borderId="2" xfId="0" applyFont="1" applyFill="1" applyBorder="1" applyAlignment="1">
      <alignment horizontal="left" vertical="top"/>
    </xf>
    <xf numFmtId="0" fontId="34" fillId="12" borderId="8" xfId="0" applyFont="1" applyFill="1" applyBorder="1" applyAlignment="1">
      <alignment horizontal="left" vertical="top"/>
    </xf>
    <xf numFmtId="42" fontId="34" fillId="0" borderId="4" xfId="0" applyNumberFormat="1" applyFont="1" applyBorder="1" applyAlignment="1" applyProtection="1">
      <alignment horizontal="center" vertical="center" wrapText="1"/>
      <protection locked="0"/>
    </xf>
    <xf numFmtId="0" fontId="57" fillId="4" borderId="6" xfId="0" applyFont="1" applyFill="1" applyBorder="1" applyAlignment="1">
      <alignment horizontal="center"/>
    </xf>
    <xf numFmtId="0" fontId="57" fillId="4" borderId="2" xfId="0" applyFont="1" applyFill="1" applyBorder="1" applyAlignment="1">
      <alignment horizontal="center"/>
    </xf>
    <xf numFmtId="0" fontId="57" fillId="4" borderId="8" xfId="0" applyFont="1" applyFill="1" applyBorder="1" applyAlignment="1">
      <alignment horizontal="center"/>
    </xf>
    <xf numFmtId="167" fontId="34" fillId="0" borderId="6" xfId="2" applyNumberFormat="1" applyFont="1" applyBorder="1" applyAlignment="1" applyProtection="1">
      <alignment horizontal="center"/>
      <protection locked="0"/>
    </xf>
    <xf numFmtId="167" fontId="34" fillId="0" borderId="8" xfId="2" applyNumberFormat="1" applyFont="1" applyBorder="1" applyAlignment="1" applyProtection="1">
      <alignment horizontal="center"/>
      <protection locked="0"/>
    </xf>
    <xf numFmtId="0" fontId="34" fillId="0" borderId="4" xfId="0" applyFont="1" applyBorder="1" applyAlignment="1">
      <alignment horizontal="left"/>
    </xf>
    <xf numFmtId="167" fontId="34" fillId="0" borderId="4" xfId="2" applyNumberFormat="1" applyFont="1" applyBorder="1" applyAlignment="1" applyProtection="1">
      <alignment horizontal="center" vertical="center" wrapText="1"/>
      <protection locked="0"/>
    </xf>
    <xf numFmtId="42" fontId="34" fillId="8" borderId="4" xfId="0" applyNumberFormat="1" applyFont="1" applyFill="1" applyBorder="1" applyAlignment="1">
      <alignment horizontal="center" vertical="center" wrapText="1"/>
    </xf>
    <xf numFmtId="0" fontId="25" fillId="0" borderId="4" xfId="0" applyFont="1" applyBorder="1" applyAlignment="1">
      <alignment horizontal="center" wrapText="1"/>
    </xf>
    <xf numFmtId="42" fontId="34" fillId="0" borderId="4" xfId="0" applyNumberFormat="1" applyFont="1" applyBorder="1" applyAlignment="1">
      <alignment horizontal="center" wrapText="1"/>
    </xf>
    <xf numFmtId="0" fontId="25" fillId="0" borderId="17" xfId="0" applyFont="1" applyBorder="1" applyAlignment="1">
      <alignment horizontal="center" vertical="center" wrapText="1"/>
    </xf>
    <xf numFmtId="0" fontId="25" fillId="0" borderId="10" xfId="0" applyFont="1" applyBorder="1" applyAlignment="1">
      <alignment horizontal="center" vertical="center" wrapText="1"/>
    </xf>
    <xf numFmtId="42" fontId="34" fillId="0" borderId="6" xfId="0" applyNumberFormat="1" applyFont="1" applyBorder="1" applyAlignment="1">
      <alignment horizontal="center" vertical="center" wrapText="1"/>
    </xf>
    <xf numFmtId="42" fontId="34" fillId="0" borderId="8" xfId="0" applyNumberFormat="1" applyFont="1" applyBorder="1" applyAlignment="1">
      <alignment horizontal="center" vertical="center" wrapText="1"/>
    </xf>
    <xf numFmtId="0" fontId="5" fillId="8" borderId="1" xfId="0" applyFont="1" applyFill="1" applyBorder="1" applyAlignment="1">
      <alignment horizontal="center"/>
    </xf>
    <xf numFmtId="0" fontId="34" fillId="4" borderId="16" xfId="0" applyFont="1" applyFill="1" applyBorder="1" applyAlignment="1">
      <alignment horizontal="left" vertical="top" wrapText="1"/>
    </xf>
    <xf numFmtId="0" fontId="34" fillId="4" borderId="14" xfId="0" applyFont="1" applyFill="1" applyBorder="1" applyAlignment="1">
      <alignment horizontal="left" vertical="top" wrapText="1"/>
    </xf>
    <xf numFmtId="0" fontId="34" fillId="4" borderId="17"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13" xfId="0" applyFont="1" applyFill="1" applyBorder="1" applyAlignment="1">
      <alignment horizontal="left" vertical="top" wrapText="1"/>
    </xf>
    <xf numFmtId="0" fontId="34" fillId="4" borderId="3" xfId="0" applyFont="1" applyFill="1" applyBorder="1" applyAlignment="1">
      <alignment horizontal="left" vertical="top" wrapText="1"/>
    </xf>
    <xf numFmtId="0" fontId="34" fillId="4" borderId="1" xfId="0" applyFont="1" applyFill="1" applyBorder="1" applyAlignment="1">
      <alignment horizontal="left" vertical="top" wrapText="1"/>
    </xf>
    <xf numFmtId="0" fontId="34" fillId="4" borderId="10" xfId="0" applyFont="1" applyFill="1" applyBorder="1" applyAlignment="1">
      <alignment horizontal="left" vertical="top" wrapText="1"/>
    </xf>
    <xf numFmtId="0" fontId="34" fillId="0" borderId="4" xfId="0" applyFont="1" applyBorder="1" applyAlignment="1">
      <alignment horizontal="left" vertical="top"/>
    </xf>
    <xf numFmtId="0" fontId="34" fillId="0" borderId="4" xfId="0" applyFont="1" applyBorder="1" applyAlignment="1" applyProtection="1">
      <alignment horizontal="left"/>
      <protection locked="0"/>
    </xf>
    <xf numFmtId="42" fontId="1" fillId="5" borderId="4" xfId="0" applyNumberFormat="1" applyFont="1" applyFill="1" applyBorder="1" applyAlignment="1" applyProtection="1">
      <alignment horizontal="center"/>
      <protection locked="0"/>
    </xf>
    <xf numFmtId="0" fontId="34" fillId="0" borderId="4" xfId="0" applyFont="1" applyBorder="1" applyAlignment="1" applyProtection="1">
      <alignment horizontal="left" vertical="top"/>
      <protection locked="0"/>
    </xf>
    <xf numFmtId="42" fontId="34" fillId="0" borderId="4" xfId="0" applyNumberFormat="1" applyFont="1" applyBorder="1" applyAlignment="1" applyProtection="1">
      <alignment horizontal="center" wrapText="1"/>
      <protection locked="0"/>
    </xf>
    <xf numFmtId="167" fontId="34" fillId="0" borderId="4" xfId="2" applyNumberFormat="1" applyFont="1" applyBorder="1" applyAlignment="1" applyProtection="1">
      <alignment horizontal="center"/>
      <protection locked="0"/>
    </xf>
    <xf numFmtId="0" fontId="34" fillId="0" borderId="4" xfId="0" applyFont="1" applyBorder="1" applyAlignment="1" applyProtection="1">
      <alignment horizontal="center"/>
      <protection locked="0"/>
    </xf>
    <xf numFmtId="0" fontId="25" fillId="0" borderId="16"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16" xfId="0" applyFont="1" applyBorder="1" applyAlignment="1">
      <alignment horizontal="center" vertical="center" wrapText="1"/>
    </xf>
    <xf numFmtId="0" fontId="25" fillId="0" borderId="3" xfId="0" applyFont="1" applyBorder="1" applyAlignment="1">
      <alignment horizontal="center" vertical="center" wrapText="1"/>
    </xf>
    <xf numFmtId="167" fontId="34" fillId="0" borderId="4" xfId="2" applyNumberFormat="1" applyFont="1" applyBorder="1" applyAlignment="1" applyProtection="1">
      <alignment horizontal="center" wrapText="1"/>
      <protection locked="0"/>
    </xf>
    <xf numFmtId="0" fontId="25" fillId="0" borderId="1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 xfId="0" applyFont="1" applyBorder="1" applyAlignment="1">
      <alignment horizontal="center" vertical="center" wrapText="1"/>
    </xf>
    <xf numFmtId="0" fontId="11" fillId="0" borderId="4" xfId="0" applyFont="1" applyBorder="1" applyAlignment="1" applyProtection="1">
      <alignment horizontal="left"/>
      <protection locked="0"/>
    </xf>
    <xf numFmtId="0" fontId="1" fillId="8" borderId="0" xfId="0" applyFont="1" applyFill="1" applyAlignment="1">
      <alignment horizontal="left" vertical="top" wrapText="1"/>
    </xf>
    <xf numFmtId="0" fontId="47" fillId="12" borderId="6" xfId="0" applyFont="1" applyFill="1" applyBorder="1" applyAlignment="1">
      <alignment horizontal="center"/>
    </xf>
    <xf numFmtId="0" fontId="47" fillId="12" borderId="2" xfId="0" applyFont="1" applyFill="1" applyBorder="1" applyAlignment="1">
      <alignment horizontal="center"/>
    </xf>
    <xf numFmtId="0" fontId="47" fillId="12" borderId="8" xfId="0" applyFont="1" applyFill="1" applyBorder="1" applyAlignment="1">
      <alignment horizontal="center"/>
    </xf>
    <xf numFmtId="0" fontId="36" fillId="8" borderId="0" xfId="0" applyFont="1" applyFill="1" applyAlignment="1">
      <alignment horizontal="left" vertical="top" wrapText="1"/>
    </xf>
    <xf numFmtId="0" fontId="59" fillId="0" borderId="0" xfId="0" applyFont="1" applyAlignment="1">
      <alignment horizontal="center" vertical="top"/>
    </xf>
    <xf numFmtId="0" fontId="59" fillId="0" borderId="1" xfId="0" applyFont="1" applyBorder="1" applyAlignment="1">
      <alignment horizontal="center" vertical="top"/>
    </xf>
    <xf numFmtId="0" fontId="25" fillId="4" borderId="4" xfId="0" applyFont="1" applyFill="1" applyBorder="1" applyAlignment="1">
      <alignment horizontal="left"/>
    </xf>
    <xf numFmtId="167" fontId="34" fillId="0" borderId="4" xfId="2" applyNumberFormat="1" applyFont="1" applyFill="1" applyBorder="1" applyAlignment="1" applyProtection="1">
      <alignment horizontal="center" wrapText="1"/>
      <protection locked="0"/>
    </xf>
    <xf numFmtId="42" fontId="1" fillId="5" borderId="6" xfId="0" applyNumberFormat="1" applyFont="1" applyFill="1" applyBorder="1" applyAlignment="1" applyProtection="1">
      <alignment horizontal="center" vertical="center"/>
      <protection locked="0"/>
    </xf>
    <xf numFmtId="42" fontId="1" fillId="5" borderId="2" xfId="0" applyNumberFormat="1" applyFont="1" applyFill="1" applyBorder="1" applyAlignment="1" applyProtection="1">
      <alignment horizontal="center" vertical="center"/>
      <protection locked="0"/>
    </xf>
    <xf numFmtId="42" fontId="1" fillId="5" borderId="8" xfId="0" applyNumberFormat="1" applyFont="1" applyFill="1" applyBorder="1" applyAlignment="1" applyProtection="1">
      <alignment horizontal="center" vertical="center"/>
      <protection locked="0"/>
    </xf>
    <xf numFmtId="42" fontId="1" fillId="5" borderId="4" xfId="0" applyNumberFormat="1" applyFont="1" applyFill="1" applyBorder="1" applyAlignment="1" applyProtection="1">
      <alignment horizontal="center" vertical="center"/>
      <protection locked="0"/>
    </xf>
    <xf numFmtId="0" fontId="5" fillId="10" borderId="11" xfId="3" applyFont="1" applyFill="1" applyBorder="1" applyAlignment="1">
      <alignment horizontal="center" vertical="center" wrapText="1"/>
    </xf>
    <xf numFmtId="0" fontId="5" fillId="10" borderId="9" xfId="3" applyFont="1" applyFill="1" applyBorder="1" applyAlignment="1">
      <alignment horizontal="center" vertical="center" wrapText="1"/>
    </xf>
    <xf numFmtId="0" fontId="34" fillId="4" borderId="4" xfId="0" applyFont="1" applyFill="1" applyBorder="1" applyAlignment="1">
      <alignment horizontal="left"/>
    </xf>
    <xf numFmtId="0" fontId="34" fillId="0" borderId="0" xfId="0" applyFont="1" applyAlignment="1">
      <alignment horizontal="left"/>
    </xf>
    <xf numFmtId="0" fontId="34" fillId="0" borderId="13" xfId="0" applyFont="1" applyBorder="1" applyAlignment="1">
      <alignment horizontal="left"/>
    </xf>
    <xf numFmtId="0" fontId="34" fillId="0" borderId="1" xfId="0" applyFont="1" applyBorder="1" applyAlignment="1">
      <alignment horizontal="left"/>
    </xf>
    <xf numFmtId="0" fontId="34" fillId="0" borderId="10" xfId="0" applyFont="1" applyBorder="1" applyAlignment="1">
      <alignment horizontal="left"/>
    </xf>
    <xf numFmtId="0" fontId="34" fillId="0" borderId="11" xfId="0" applyFont="1" applyBorder="1" applyAlignment="1" applyProtection="1">
      <alignment horizontal="left" vertical="top"/>
      <protection locked="0"/>
    </xf>
    <xf numFmtId="0" fontId="1" fillId="5" borderId="6" xfId="3" applyFill="1" applyBorder="1" applyAlignment="1" applyProtection="1">
      <alignment horizontal="left"/>
      <protection locked="0"/>
    </xf>
    <xf numFmtId="0" fontId="1" fillId="5" borderId="8" xfId="3" applyFill="1" applyBorder="1" applyAlignment="1" applyProtection="1">
      <alignment horizontal="left"/>
      <protection locked="0"/>
    </xf>
    <xf numFmtId="0" fontId="1" fillId="0" borderId="4" xfId="3" applyBorder="1" applyAlignment="1" applyProtection="1">
      <alignment horizontal="right" vertical="center" wrapText="1"/>
      <protection locked="0"/>
    </xf>
    <xf numFmtId="0" fontId="55" fillId="8" borderId="14" xfId="0" applyFont="1" applyFill="1" applyBorder="1" applyAlignment="1">
      <alignment horizontal="left" vertical="top" wrapText="1"/>
    </xf>
    <xf numFmtId="0" fontId="55" fillId="8" borderId="17" xfId="0" applyFont="1" applyFill="1" applyBorder="1" applyAlignment="1">
      <alignment horizontal="left" vertical="top" wrapText="1"/>
    </xf>
    <xf numFmtId="0" fontId="55" fillId="8" borderId="0" xfId="0" applyFont="1" applyFill="1" applyAlignment="1">
      <alignment horizontal="left" vertical="top" wrapText="1"/>
    </xf>
    <xf numFmtId="0" fontId="55" fillId="8" borderId="13" xfId="0" applyFont="1" applyFill="1" applyBorder="1" applyAlignment="1">
      <alignment horizontal="left" vertical="top" wrapText="1"/>
    </xf>
    <xf numFmtId="0" fontId="34" fillId="4" borderId="6" xfId="3" applyFont="1" applyFill="1" applyBorder="1" applyAlignment="1">
      <alignment horizontal="center" vertical="top" wrapText="1"/>
    </xf>
    <xf numFmtId="0" fontId="34" fillId="4" borderId="2" xfId="3" applyFont="1" applyFill="1" applyBorder="1" applyAlignment="1">
      <alignment horizontal="center" vertical="top" wrapText="1"/>
    </xf>
    <xf numFmtId="0" fontId="34" fillId="4" borderId="8" xfId="3" applyFont="1" applyFill="1" applyBorder="1" applyAlignment="1">
      <alignment horizontal="center" vertical="top" wrapText="1"/>
    </xf>
    <xf numFmtId="0" fontId="34" fillId="4" borderId="4" xfId="3" applyFont="1" applyFill="1" applyBorder="1" applyAlignment="1">
      <alignment horizontal="left" vertical="top" wrapText="1"/>
    </xf>
    <xf numFmtId="0" fontId="34" fillId="4" borderId="16" xfId="3" applyFont="1" applyFill="1" applyBorder="1" applyAlignment="1">
      <alignment horizontal="left" vertical="center" wrapText="1"/>
    </xf>
    <xf numFmtId="0" fontId="34" fillId="4" borderId="17" xfId="3" applyFont="1" applyFill="1" applyBorder="1" applyAlignment="1">
      <alignment horizontal="left" vertical="center" wrapText="1"/>
    </xf>
    <xf numFmtId="0" fontId="34" fillId="4" borderId="7" xfId="3" applyFont="1" applyFill="1" applyBorder="1" applyAlignment="1">
      <alignment horizontal="left" vertical="center" wrapText="1"/>
    </xf>
    <xf numFmtId="0" fontId="34" fillId="4" borderId="13" xfId="3" applyFont="1" applyFill="1" applyBorder="1" applyAlignment="1">
      <alignment horizontal="left" vertical="center" wrapText="1"/>
    </xf>
    <xf numFmtId="0" fontId="34" fillId="4" borderId="3" xfId="3" applyFont="1" applyFill="1" applyBorder="1" applyAlignment="1">
      <alignment horizontal="left" vertical="center" wrapText="1"/>
    </xf>
    <xf numFmtId="0" fontId="34" fillId="4" borderId="10" xfId="3" applyFont="1" applyFill="1" applyBorder="1" applyAlignment="1">
      <alignment horizontal="left" vertical="center" wrapText="1"/>
    </xf>
    <xf numFmtId="167" fontId="56" fillId="4" borderId="16" xfId="2" applyNumberFormat="1" applyFont="1" applyFill="1" applyBorder="1" applyAlignment="1">
      <alignment horizontal="center" vertical="center" wrapText="1"/>
    </xf>
    <xf numFmtId="167" fontId="56" fillId="4" borderId="17" xfId="2" applyNumberFormat="1" applyFont="1" applyFill="1" applyBorder="1" applyAlignment="1">
      <alignment horizontal="center" vertical="center" wrapText="1"/>
    </xf>
    <xf numFmtId="167" fontId="56" fillId="4" borderId="7" xfId="2" applyNumberFormat="1" applyFont="1" applyFill="1" applyBorder="1" applyAlignment="1">
      <alignment horizontal="center" vertical="center" wrapText="1"/>
    </xf>
    <xf numFmtId="167" fontId="56" fillId="4" borderId="13" xfId="2" applyNumberFormat="1" applyFont="1" applyFill="1" applyBorder="1" applyAlignment="1">
      <alignment horizontal="center" vertical="center" wrapText="1"/>
    </xf>
    <xf numFmtId="167" fontId="56" fillId="4" borderId="3" xfId="2" applyNumberFormat="1" applyFont="1" applyFill="1" applyBorder="1" applyAlignment="1">
      <alignment horizontal="center" vertical="center" wrapText="1"/>
    </xf>
    <xf numFmtId="167" fontId="56" fillId="4" borderId="10" xfId="2" applyNumberFormat="1" applyFont="1" applyFill="1" applyBorder="1" applyAlignment="1">
      <alignment horizontal="center" vertical="center" wrapText="1"/>
    </xf>
    <xf numFmtId="0" fontId="4" fillId="4" borderId="4" xfId="3" applyFont="1" applyFill="1" applyBorder="1" applyAlignment="1">
      <alignment horizontal="center" vertical="center" wrapText="1"/>
    </xf>
    <xf numFmtId="0" fontId="4" fillId="4" borderId="4" xfId="3" applyFont="1" applyFill="1" applyBorder="1" applyAlignment="1">
      <alignment horizontal="center" vertical="top" wrapText="1"/>
    </xf>
    <xf numFmtId="0" fontId="2" fillId="0" borderId="0" xfId="0" applyFont="1" applyAlignment="1">
      <alignment horizontal="center" vertical="top" wrapText="1"/>
    </xf>
    <xf numFmtId="0" fontId="1" fillId="0" borderId="1" xfId="0" applyFont="1" applyBorder="1" applyAlignment="1">
      <alignment horizontal="left"/>
    </xf>
    <xf numFmtId="0" fontId="1" fillId="0" borderId="10" xfId="0" applyFont="1" applyBorder="1" applyAlignment="1">
      <alignment horizontal="left"/>
    </xf>
    <xf numFmtId="0" fontId="25" fillId="4" borderId="6"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8" xfId="0" applyFont="1" applyFill="1" applyBorder="1" applyAlignment="1">
      <alignment horizontal="center"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wrapText="1"/>
    </xf>
    <xf numFmtId="0" fontId="1" fillId="0" borderId="13" xfId="0" applyFont="1" applyBorder="1" applyAlignment="1">
      <alignment horizontal="left" wrapText="1"/>
    </xf>
    <xf numFmtId="0" fontId="7" fillId="4" borderId="4" xfId="3" applyFont="1" applyFill="1" applyBorder="1" applyAlignment="1">
      <alignment horizontal="left" wrapText="1"/>
    </xf>
    <xf numFmtId="0" fontId="27" fillId="4" borderId="16" xfId="0" applyFont="1" applyFill="1" applyBorder="1" applyAlignment="1">
      <alignment horizontal="left" wrapText="1"/>
    </xf>
    <xf numFmtId="0" fontId="27" fillId="4" borderId="14" xfId="0" applyFont="1" applyFill="1" applyBorder="1" applyAlignment="1">
      <alignment horizontal="left" wrapText="1"/>
    </xf>
    <xf numFmtId="0" fontId="27" fillId="4" borderId="17" xfId="0" applyFont="1" applyFill="1" applyBorder="1" applyAlignment="1">
      <alignment horizontal="left" wrapText="1"/>
    </xf>
    <xf numFmtId="0" fontId="27" fillId="4" borderId="3" xfId="0" applyFont="1" applyFill="1" applyBorder="1" applyAlignment="1">
      <alignment horizontal="left" wrapText="1"/>
    </xf>
    <xf numFmtId="0" fontId="27" fillId="4" borderId="1" xfId="0" applyFont="1" applyFill="1" applyBorder="1" applyAlignment="1">
      <alignment horizontal="left" wrapText="1"/>
    </xf>
    <xf numFmtId="0" fontId="27" fillId="4" borderId="10" xfId="0" applyFont="1" applyFill="1" applyBorder="1" applyAlignment="1">
      <alignment horizontal="left"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25" fillId="4" borderId="4" xfId="0" applyFont="1" applyFill="1" applyBorder="1" applyAlignment="1">
      <alignment horizontal="center" vertical="center"/>
    </xf>
    <xf numFmtId="167" fontId="7" fillId="4" borderId="4" xfId="2" applyNumberFormat="1" applyFont="1" applyFill="1" applyBorder="1" applyAlignment="1">
      <alignment horizontal="center" vertical="center"/>
    </xf>
    <xf numFmtId="0" fontId="2" fillId="0" borderId="1" xfId="0" applyFont="1" applyBorder="1" applyAlignment="1">
      <alignment horizontal="center" vertical="top" wrapText="1"/>
    </xf>
    <xf numFmtId="0" fontId="25" fillId="4" borderId="6" xfId="0" applyFont="1" applyFill="1" applyBorder="1" applyAlignment="1">
      <alignment horizontal="center"/>
    </xf>
    <xf numFmtId="0" fontId="25" fillId="4" borderId="2" xfId="0" applyFont="1" applyFill="1" applyBorder="1" applyAlignment="1">
      <alignment horizontal="center"/>
    </xf>
    <xf numFmtId="0" fontId="25" fillId="4" borderId="8" xfId="0" applyFont="1" applyFill="1" applyBorder="1" applyAlignment="1">
      <alignment horizontal="center"/>
    </xf>
    <xf numFmtId="0" fontId="34" fillId="0" borderId="1" xfId="0" applyFont="1" applyBorder="1" applyAlignment="1">
      <alignment horizontal="left" wrapText="1"/>
    </xf>
    <xf numFmtId="0" fontId="34" fillId="0" borderId="10" xfId="0" applyFont="1" applyBorder="1" applyAlignment="1">
      <alignment horizontal="left" wrapText="1"/>
    </xf>
    <xf numFmtId="0" fontId="34" fillId="0" borderId="6" xfId="0" applyFont="1" applyBorder="1" applyAlignment="1">
      <alignment horizontal="left"/>
    </xf>
    <xf numFmtId="0" fontId="34" fillId="0" borderId="2" xfId="0" applyFont="1" applyBorder="1" applyAlignment="1">
      <alignment horizontal="left"/>
    </xf>
    <xf numFmtId="0" fontId="34" fillId="0" borderId="8" xfId="0" applyFont="1" applyBorder="1" applyAlignment="1">
      <alignment horizontal="left"/>
    </xf>
    <xf numFmtId="44" fontId="34" fillId="4" borderId="4" xfId="2" applyFont="1" applyFill="1" applyBorder="1" applyAlignment="1" applyProtection="1">
      <alignment horizontal="center"/>
    </xf>
    <xf numFmtId="0" fontId="4" fillId="8" borderId="7" xfId="0" applyFont="1" applyFill="1" applyBorder="1" applyAlignment="1">
      <alignment horizontal="left" vertical="top" wrapText="1"/>
    </xf>
    <xf numFmtId="0" fontId="4" fillId="8" borderId="0" xfId="0" applyFont="1" applyFill="1" applyAlignment="1">
      <alignment horizontal="left" vertical="top" wrapText="1"/>
    </xf>
    <xf numFmtId="0" fontId="34" fillId="0" borderId="0" xfId="0" applyFont="1" applyAlignment="1">
      <alignment horizontal="left" wrapText="1"/>
    </xf>
    <xf numFmtId="0" fontId="34" fillId="0" borderId="13" xfId="0" applyFont="1" applyBorder="1" applyAlignment="1">
      <alignment horizontal="left" wrapText="1"/>
    </xf>
    <xf numFmtId="0" fontId="4" fillId="8" borderId="0" xfId="0" applyFont="1" applyFill="1" applyAlignment="1">
      <alignment horizontal="center" wrapText="1"/>
    </xf>
    <xf numFmtId="42" fontId="34" fillId="0" borderId="4" xfId="0" applyNumberFormat="1" applyFont="1" applyBorder="1" applyProtection="1">
      <protection locked="0"/>
    </xf>
    <xf numFmtId="0" fontId="4" fillId="8" borderId="0" xfId="0" applyFont="1" applyFill="1" applyAlignment="1">
      <alignment horizontal="center"/>
    </xf>
    <xf numFmtId="42" fontId="34" fillId="4" borderId="4" xfId="0" applyNumberFormat="1" applyFont="1" applyFill="1" applyBorder="1" applyAlignment="1">
      <alignment horizontal="center"/>
    </xf>
    <xf numFmtId="0" fontId="34" fillId="0" borderId="14" xfId="0" applyFont="1" applyBorder="1" applyAlignment="1">
      <alignment horizontal="left" wrapText="1"/>
    </xf>
    <xf numFmtId="0" fontId="34" fillId="0" borderId="17" xfId="0" applyFont="1" applyBorder="1" applyAlignment="1">
      <alignment horizontal="left" wrapText="1"/>
    </xf>
    <xf numFmtId="42" fontId="34" fillId="8" borderId="4" xfId="0" applyNumberFormat="1" applyFont="1" applyFill="1" applyBorder="1"/>
    <xf numFmtId="0" fontId="4" fillId="8" borderId="1" xfId="0" applyFont="1" applyFill="1" applyBorder="1" applyAlignment="1">
      <alignment horizontal="center" wrapText="1"/>
    </xf>
    <xf numFmtId="49" fontId="34" fillId="0" borderId="1" xfId="0" applyNumberFormat="1" applyFont="1" applyBorder="1" applyAlignment="1">
      <alignment horizontal="left" vertical="center"/>
    </xf>
    <xf numFmtId="49" fontId="34" fillId="0" borderId="10" xfId="0" applyNumberFormat="1" applyFont="1" applyBorder="1" applyAlignment="1">
      <alignment horizontal="left" vertical="center"/>
    </xf>
    <xf numFmtId="49" fontId="0" fillId="8" borderId="6" xfId="0" applyNumberFormat="1" applyFill="1" applyBorder="1" applyProtection="1">
      <protection locked="0"/>
    </xf>
    <xf numFmtId="0" fontId="0" fillId="8" borderId="2" xfId="0" applyFill="1" applyBorder="1" applyProtection="1">
      <protection locked="0"/>
    </xf>
    <xf numFmtId="0" fontId="0" fillId="8" borderId="8" xfId="0" applyFill="1" applyBorder="1" applyProtection="1">
      <protection locked="0"/>
    </xf>
    <xf numFmtId="49" fontId="0" fillId="8" borderId="3" xfId="0" applyNumberFormat="1" applyFill="1" applyBorder="1" applyProtection="1">
      <protection locked="0"/>
    </xf>
    <xf numFmtId="0" fontId="0" fillId="8" borderId="1" xfId="0" applyFill="1" applyBorder="1" applyProtection="1">
      <protection locked="0"/>
    </xf>
    <xf numFmtId="0" fontId="0" fillId="8" borderId="10" xfId="0" applyFill="1" applyBorder="1" applyProtection="1">
      <protection locked="0"/>
    </xf>
    <xf numFmtId="0" fontId="34" fillId="0" borderId="1" xfId="3" applyFont="1" applyBorder="1" applyAlignment="1">
      <alignment horizontal="left" vertical="top" wrapText="1"/>
    </xf>
    <xf numFmtId="0" fontId="34" fillId="0" borderId="10" xfId="3" applyFont="1" applyBorder="1" applyAlignment="1">
      <alignment horizontal="left" vertical="top" wrapText="1"/>
    </xf>
    <xf numFmtId="0" fontId="54" fillId="0" borderId="1" xfId="3" applyFont="1" applyBorder="1" applyAlignment="1">
      <alignment horizontal="left"/>
    </xf>
    <xf numFmtId="0" fontId="3" fillId="0" borderId="0" xfId="3" applyFont="1" applyAlignment="1">
      <alignment horizontal="center" vertical="top"/>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14"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Alignment="1">
      <alignment horizontal="left" vertical="top"/>
    </xf>
    <xf numFmtId="0" fontId="1" fillId="0" borderId="13" xfId="0" applyFont="1" applyBorder="1" applyAlignment="1">
      <alignment horizontal="left" vertical="top"/>
    </xf>
    <xf numFmtId="0" fontId="0" fillId="0" borderId="14" xfId="0" applyBorder="1" applyAlignment="1">
      <alignment horizontal="left" vertical="top"/>
    </xf>
    <xf numFmtId="0" fontId="0" fillId="0" borderId="17" xfId="0" applyBorder="1" applyAlignment="1">
      <alignment horizontal="left" vertical="top"/>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6"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0" xfId="0" applyAlignment="1">
      <alignment horizontal="left" vertical="top"/>
    </xf>
    <xf numFmtId="0" fontId="0" fillId="0" borderId="13" xfId="0" applyBorder="1" applyAlignment="1">
      <alignment horizontal="left" vertical="top"/>
    </xf>
    <xf numFmtId="0" fontId="0" fillId="0" borderId="1" xfId="0" applyBorder="1" applyAlignment="1">
      <alignment horizontal="right" vertical="top" wrapText="1"/>
    </xf>
    <xf numFmtId="0" fontId="0" fillId="0" borderId="10" xfId="0" applyBorder="1" applyAlignment="1">
      <alignment horizontal="right" vertical="top" wrapText="1"/>
    </xf>
    <xf numFmtId="49" fontId="1" fillId="0" borderId="0" xfId="0" applyNumberFormat="1" applyFont="1" applyAlignment="1">
      <alignment horizontal="left" vertical="top" wrapText="1"/>
    </xf>
    <xf numFmtId="49" fontId="1" fillId="0" borderId="13" xfId="0" applyNumberFormat="1" applyFont="1" applyBorder="1" applyAlignment="1">
      <alignment horizontal="left" vertical="top" wrapText="1"/>
    </xf>
    <xf numFmtId="49" fontId="1" fillId="0" borderId="0" xfId="0" applyNumberFormat="1" applyFont="1" applyAlignment="1">
      <alignment horizontal="left" vertical="top"/>
    </xf>
    <xf numFmtId="0" fontId="1" fillId="0" borderId="0" xfId="0" applyFont="1" applyAlignment="1">
      <alignment vertical="top" wrapText="1"/>
    </xf>
    <xf numFmtId="0" fontId="1" fillId="0" borderId="13" xfId="0" applyFont="1" applyBorder="1" applyAlignment="1">
      <alignment vertical="top" wrapText="1"/>
    </xf>
    <xf numFmtId="49" fontId="1" fillId="0" borderId="16"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17" xfId="0" applyNumberFormat="1" applyFont="1" applyBorder="1" applyAlignment="1" applyProtection="1">
      <alignment horizontal="left" vertical="top" wrapText="1"/>
      <protection locked="0"/>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left" vertical="top" wrapText="1"/>
    </xf>
    <xf numFmtId="0" fontId="0" fillId="0" borderId="10" xfId="0" applyBorder="1" applyAlignment="1">
      <alignment horizontal="left" vertical="top" wrapText="1"/>
    </xf>
    <xf numFmtId="0" fontId="14" fillId="4" borderId="6" xfId="0" applyFont="1" applyFill="1" applyBorder="1" applyAlignment="1">
      <alignment horizontal="center" vertical="top" wrapText="1"/>
    </xf>
    <xf numFmtId="0" fontId="14" fillId="4" borderId="2" xfId="0" applyFont="1" applyFill="1" applyBorder="1" applyAlignment="1">
      <alignment horizontal="center" vertical="top" wrapText="1"/>
    </xf>
    <xf numFmtId="0" fontId="14" fillId="4" borderId="8" xfId="0" applyFont="1" applyFill="1" applyBorder="1" applyAlignment="1">
      <alignment horizontal="center" vertical="top" wrapText="1"/>
    </xf>
    <xf numFmtId="0" fontId="0" fillId="0" borderId="0" xfId="0" applyAlignment="1">
      <alignment horizontal="right" vertical="top"/>
    </xf>
    <xf numFmtId="0" fontId="0" fillId="0" borderId="13" xfId="0" applyBorder="1" applyAlignment="1">
      <alignment horizontal="right" vertical="top"/>
    </xf>
    <xf numFmtId="0" fontId="0" fillId="0" borderId="7" xfId="0" applyBorder="1" applyAlignment="1">
      <alignment horizontal="right" vertical="top"/>
    </xf>
    <xf numFmtId="0" fontId="14" fillId="4" borderId="6" xfId="0"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8" xfId="0" applyFont="1" applyFill="1" applyBorder="1" applyAlignment="1">
      <alignment horizontal="left" vertical="top" wrapText="1"/>
    </xf>
    <xf numFmtId="0" fontId="0" fillId="0" borderId="1" xfId="0" applyBorder="1" applyAlignment="1">
      <alignment horizontal="right" vertical="top"/>
    </xf>
    <xf numFmtId="0" fontId="0" fillId="0" borderId="10" xfId="0" applyBorder="1" applyAlignment="1">
      <alignment horizontal="right" vertical="top"/>
    </xf>
    <xf numFmtId="0" fontId="0" fillId="0" borderId="3" xfId="0" applyBorder="1" applyAlignment="1">
      <alignment horizontal="right" vertical="top"/>
    </xf>
    <xf numFmtId="0" fontId="3" fillId="0" borderId="0" xfId="0" applyFont="1" applyAlignment="1">
      <alignment horizontal="center" vertical="top"/>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4" fillId="0" borderId="0" xfId="0" applyFont="1" applyAlignment="1">
      <alignment horizontal="center" vertical="top" wrapText="1"/>
    </xf>
    <xf numFmtId="0" fontId="7" fillId="8" borderId="14" xfId="0" applyFont="1" applyFill="1" applyBorder="1" applyAlignment="1">
      <alignment horizontal="left" wrapText="1"/>
    </xf>
    <xf numFmtId="0" fontId="1" fillId="5" borderId="4" xfId="0" applyFont="1" applyFill="1" applyBorder="1" applyAlignment="1">
      <alignment horizontal="left"/>
    </xf>
    <xf numFmtId="42" fontId="1" fillId="5" borderId="7" xfId="0" applyNumberFormat="1" applyFont="1" applyFill="1" applyBorder="1" applyAlignment="1" applyProtection="1">
      <alignment horizontal="center"/>
      <protection locked="0"/>
    </xf>
    <xf numFmtId="42" fontId="1" fillId="5" borderId="0" xfId="0" applyNumberFormat="1" applyFont="1" applyFill="1" applyAlignment="1" applyProtection="1">
      <alignment horizontal="center"/>
      <protection locked="0"/>
    </xf>
  </cellXfs>
  <cellStyles count="11">
    <cellStyle name="Comma" xfId="1" builtinId="3"/>
    <cellStyle name="Comma 2" xfId="6" xr:uid="{557EA605-3CFE-4DED-AFED-DE96F8D4A8AF}"/>
    <cellStyle name="Currency" xfId="2" builtinId="4"/>
    <cellStyle name="Hyperlink" xfId="4" builtinId="8"/>
    <cellStyle name="Normal" xfId="0" builtinId="0"/>
    <cellStyle name="Normal 2" xfId="3" xr:uid="{00000000-0005-0000-0000-000003000000}"/>
    <cellStyle name="Normal 3 3" xfId="8" xr:uid="{A11B0E6A-0F14-4EA5-A516-A02644C9CC98}"/>
    <cellStyle name="Percent" xfId="5" builtinId="5"/>
    <cellStyle name="Percent 2" xfId="7" xr:uid="{94AC5399-0AEF-4F7D-A117-49C3F9E1A7C2}"/>
    <cellStyle name="Wrong 2" xfId="10" xr:uid="{C5796EDA-A01C-4497-AC7E-7E218283B8CE}"/>
    <cellStyle name="Wrong Answer" xfId="9" xr:uid="{AD507851-FA69-4BFD-BDED-DC15CE98D9DD}"/>
  </cellStyles>
  <dxfs count="446">
    <dxf>
      <fill>
        <patternFill>
          <bgColor rgb="FFFF9F9F"/>
        </patternFill>
      </fill>
    </dxf>
    <dxf>
      <fill>
        <patternFill>
          <bgColor theme="3" tint="0.79998168889431442"/>
        </patternFill>
      </fill>
    </dxf>
    <dxf>
      <fill>
        <patternFill>
          <bgColor rgb="FFC9E7A7"/>
        </patternFill>
      </fill>
    </dxf>
    <dxf>
      <fill>
        <patternFill>
          <bgColor theme="3" tint="0.79998168889431442"/>
        </patternFill>
      </fill>
    </dxf>
    <dxf>
      <fill>
        <patternFill>
          <bgColor theme="9" tint="0.79998168889431442"/>
        </patternFill>
      </fill>
    </dxf>
    <dxf>
      <fill>
        <patternFill>
          <bgColor theme="3" tint="0.79998168889431442"/>
        </patternFill>
      </fill>
    </dxf>
    <dxf>
      <fill>
        <patternFill>
          <bgColor theme="9" tint="0.79998168889431442"/>
        </patternFill>
      </fill>
    </dxf>
    <dxf>
      <fill>
        <patternFill>
          <bgColor theme="0" tint="-4.9989318521683403E-2"/>
        </patternFill>
      </fill>
    </dxf>
    <dxf>
      <font>
        <color theme="0" tint="-4.9989318521683403E-2"/>
      </font>
      <fill>
        <patternFill>
          <bgColor theme="0" tint="-4.9989318521683403E-2"/>
        </patternFill>
      </fill>
    </dxf>
    <dxf>
      <fill>
        <patternFill>
          <bgColor theme="3" tint="0.79998168889431442"/>
        </patternFill>
      </fill>
    </dxf>
    <dxf>
      <fill>
        <patternFill>
          <bgColor theme="5" tint="0.59996337778862885"/>
        </patternFill>
      </fill>
    </dxf>
    <dxf>
      <fill>
        <patternFill>
          <bgColor rgb="FFC9E7A7"/>
        </patternFill>
      </fill>
    </dxf>
    <dxf>
      <font>
        <color theme="1"/>
      </font>
    </dxf>
    <dxf>
      <font>
        <color theme="0" tint="-4.9989318521683403E-2"/>
      </font>
      <fill>
        <patternFill>
          <bgColor theme="0" tint="-4.9989318521683403E-2"/>
        </patternFill>
      </fill>
      <border>
        <left/>
        <right/>
        <top/>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theme="0"/>
        </patternFill>
      </fill>
    </dxf>
    <dxf>
      <fill>
        <patternFill>
          <bgColor rgb="FFC9E7A7"/>
        </patternFill>
      </fill>
    </dxf>
    <dxf>
      <fill>
        <patternFill>
          <bgColor theme="3" tint="0.79998168889431442"/>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theme="9" tint="0.79998168889431442"/>
        </patternFill>
      </fill>
    </dxf>
    <dxf>
      <fill>
        <patternFill>
          <bgColor theme="5" tint="0.59996337778862885"/>
        </patternFill>
      </fill>
    </dxf>
    <dxf>
      <fill>
        <patternFill>
          <bgColor rgb="FFC9E7A7"/>
        </patternFill>
      </fill>
    </dxf>
    <dxf>
      <fill>
        <patternFill>
          <bgColor rgb="FFC9E7A7"/>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C9E7A7"/>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rgb="FFC9E7A7"/>
        </patternFill>
      </fill>
    </dxf>
    <dxf>
      <fill>
        <patternFill>
          <bgColor theme="0"/>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rgb="FFC9E7A7"/>
        </patternFill>
      </fill>
    </dxf>
    <dxf>
      <fill>
        <patternFill>
          <bgColor theme="5" tint="0.59996337778862885"/>
        </patternFill>
      </fill>
    </dxf>
    <dxf>
      <fill>
        <patternFill>
          <bgColor theme="0"/>
        </patternFill>
      </fill>
    </dxf>
    <dxf>
      <fill>
        <patternFill>
          <bgColor theme="3" tint="0.79998168889431442"/>
        </patternFill>
      </fill>
    </dxf>
    <dxf>
      <fill>
        <patternFill>
          <bgColor rgb="FFC9E7A7"/>
        </patternFill>
      </fill>
    </dxf>
    <dxf>
      <fill>
        <patternFill>
          <bgColor theme="5" tint="0.59996337778862885"/>
        </patternFill>
      </fill>
    </dxf>
    <dxf>
      <fill>
        <patternFill>
          <bgColor theme="9"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rgb="FFC9E7A7"/>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rgb="FFC9E7A7"/>
        </patternFill>
      </fill>
    </dxf>
    <dxf>
      <fill>
        <patternFill>
          <bgColor theme="5" tint="0.59996337778862885"/>
        </patternFill>
      </fill>
    </dxf>
    <dxf>
      <fill>
        <patternFill>
          <bgColor theme="3" tint="0.7999816888943144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1"/>
      </font>
    </dxf>
    <dxf>
      <font>
        <color theme="0" tint="-4.9989318521683403E-2"/>
      </font>
      <fill>
        <patternFill>
          <bgColor theme="0" tint="-4.9989318521683403E-2"/>
        </patternFill>
      </fill>
      <border>
        <left/>
        <right/>
        <top/>
        <bottom/>
        <vertical/>
        <horizontal/>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5" tint="0.59996337778862885"/>
        </patternFill>
      </fill>
    </dxf>
    <dxf>
      <fill>
        <patternFill>
          <bgColor rgb="FFC9E7A7"/>
        </patternFill>
      </fill>
    </dxf>
    <dxf>
      <fill>
        <patternFill>
          <bgColor theme="3" tint="0.79998168889431442"/>
        </patternFill>
      </fill>
    </dxf>
    <dxf>
      <fill>
        <patternFill>
          <bgColor theme="9" tint="0.79998168889431442"/>
        </patternFill>
      </fill>
    </dxf>
    <dxf>
      <fill>
        <patternFill>
          <bgColor theme="3" tint="0.79998168889431442"/>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1"/>
      </font>
      <border>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border>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9" tint="0.79998168889431442"/>
        </patternFill>
      </fill>
    </dxf>
    <dxf>
      <fill>
        <patternFill>
          <bgColor theme="2" tint="-9.9948118533890809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right/>
        <top/>
        <bottom/>
        <vertical/>
        <horizontal/>
      </border>
    </dxf>
    <dxf>
      <font>
        <color auto="1"/>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rgb="FFC9E7A7"/>
        </patternFill>
      </fill>
    </dxf>
    <dxf>
      <fill>
        <patternFill>
          <bgColor theme="5" tint="0.59996337778862885"/>
        </patternFill>
      </fill>
    </dxf>
    <dxf>
      <fill>
        <patternFill>
          <bgColor rgb="FFC9E7A7"/>
        </patternFill>
      </fill>
    </dxf>
    <dxf>
      <fill>
        <patternFill>
          <bgColor theme="3" tint="0.79998168889431442"/>
        </patternFill>
      </fill>
    </dxf>
    <dxf>
      <fill>
        <patternFill>
          <bgColor theme="3" tint="0.79998168889431442"/>
        </patternFill>
      </fill>
    </dxf>
    <dxf>
      <fill>
        <patternFill>
          <bgColor theme="0"/>
        </patternFill>
      </fill>
    </dxf>
    <dxf>
      <fill>
        <patternFill>
          <bgColor theme="9"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rgb="FFE6B8B7"/>
        </patternFill>
      </fill>
    </dxf>
    <dxf>
      <fill>
        <patternFill>
          <bgColor rgb="FFC9E7A7"/>
        </patternFill>
      </fill>
    </dxf>
    <dxf>
      <fill>
        <patternFill>
          <bgColor theme="9" tint="0.79998168889431442"/>
        </patternFill>
      </fill>
    </dxf>
    <dxf>
      <fill>
        <patternFill>
          <bgColor theme="3" tint="0.7999816888943144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right/>
        <top/>
        <bottom/>
      </border>
    </dxf>
    <dxf>
      <font>
        <color theme="1"/>
      </font>
    </dxf>
    <dxf>
      <fill>
        <patternFill>
          <bgColor rgb="FFFFFF00"/>
        </patternFill>
      </fill>
    </dxf>
    <dxf>
      <font>
        <color theme="0" tint="-4.9989318521683403E-2"/>
      </font>
      <fill>
        <patternFill>
          <bgColor theme="0" tint="-4.9989318521683403E-2"/>
        </patternFill>
      </fill>
      <border>
        <left/>
        <right/>
        <top/>
        <bottom/>
        <vertical/>
        <horizontal/>
      </border>
    </dxf>
    <dxf>
      <font>
        <color theme="1"/>
      </font>
    </dxf>
    <dxf>
      <fill>
        <patternFill>
          <bgColor rgb="FFC5D9F1"/>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theme="1"/>
      </font>
      <fill>
        <patternFill>
          <bgColor theme="0" tint="-4.9989318521683403E-2"/>
        </patternFill>
      </fill>
      <border>
        <left/>
        <right/>
        <top/>
        <bottom/>
        <vertical/>
        <horizontal/>
      </border>
    </dxf>
    <dxf>
      <font>
        <color theme="1"/>
      </font>
      <fill>
        <patternFill>
          <bgColor theme="0" tint="-4.9989318521683403E-2"/>
        </patternFill>
      </fill>
      <border>
        <left/>
        <right/>
        <top/>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ont>
        <color auto="1"/>
      </font>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rgb="FFC9E7A7"/>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dxf>
    <dxf>
      <fill>
        <patternFill>
          <bgColor theme="3" tint="0.79998168889431442"/>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rgb="FFC9E7A7"/>
        </patternFill>
      </fill>
    </dxf>
    <dxf>
      <fill>
        <patternFill>
          <bgColor theme="5" tint="0.59996337778862885"/>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rgb="FFFF0000"/>
        </patternFill>
      </fill>
    </dxf>
    <dxf>
      <fill>
        <patternFill>
          <bgColor theme="3" tint="0.79998168889431442"/>
        </patternFill>
      </fill>
    </dxf>
    <dxf>
      <fill>
        <patternFill>
          <bgColor theme="0"/>
        </patternFill>
      </fill>
    </dxf>
    <dxf>
      <fill>
        <patternFill>
          <bgColor theme="0"/>
        </patternFill>
      </fill>
    </dxf>
    <dxf>
      <font>
        <color theme="0" tint="-4.9989318521683403E-2"/>
      </font>
      <fill>
        <patternFill>
          <bgColor theme="0" tint="-4.9989318521683403E-2"/>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theme="5" tint="0.59996337778862885"/>
        </patternFill>
      </fill>
    </dxf>
    <dxf>
      <fill>
        <patternFill>
          <bgColor rgb="FFC9E7A7"/>
        </patternFill>
      </fill>
    </dxf>
    <dxf>
      <fill>
        <patternFill>
          <bgColor theme="9" tint="0.79998168889431442"/>
        </patternFill>
      </fill>
    </dxf>
    <dxf>
      <fill>
        <patternFill>
          <bgColor theme="3" tint="0.7999816888943144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1"/>
      </font>
    </dxf>
    <dxf>
      <font>
        <color theme="0" tint="-4.9989318521683403E-2"/>
      </font>
      <fill>
        <patternFill>
          <bgColor theme="0" tint="-4.9989318521683403E-2"/>
        </patternFill>
      </fill>
      <border>
        <left/>
        <right/>
        <top/>
        <bottom/>
        <vertical/>
        <horizontal/>
      </border>
    </dxf>
    <dxf>
      <font>
        <color theme="1"/>
      </font>
      <fill>
        <patternFill>
          <bgColor theme="2" tint="-9.9948118533890809E-2"/>
        </patternFill>
      </fill>
      <border>
        <left style="thin">
          <color auto="1"/>
        </left>
        <right style="thin">
          <color auto="1"/>
        </right>
        <top style="thin">
          <color auto="1"/>
        </top>
        <bottom style="thin">
          <color auto="1"/>
        </bottom>
      </border>
    </dxf>
    <dxf>
      <font>
        <color theme="1"/>
      </font>
      <fill>
        <patternFill>
          <bgColor theme="2" tint="-9.9948118533890809E-2"/>
        </patternFill>
      </fill>
      <border>
        <left style="thin">
          <color auto="1"/>
        </left>
        <right style="thin">
          <color auto="1"/>
        </right>
        <top style="thin">
          <color auto="1"/>
        </top>
        <bottom style="thin">
          <color auto="1"/>
        </bottom>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patternType="solid">
          <fgColor auto="1"/>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theme="0"/>
        </patternFill>
      </fill>
    </dxf>
    <dxf>
      <fill>
        <patternFill>
          <bgColor theme="5" tint="0.59996337778862885"/>
        </patternFill>
      </fill>
    </dxf>
    <dxf>
      <fill>
        <patternFill>
          <bgColor rgb="FFC9E7A7"/>
        </patternFill>
      </fill>
    </dxf>
    <dxf>
      <fill>
        <patternFill>
          <bgColor theme="3" tint="0.79998168889431442"/>
        </patternFill>
      </fill>
    </dxf>
    <dxf>
      <fill>
        <patternFill>
          <bgColor theme="0"/>
        </patternFill>
      </fill>
    </dxf>
    <dxf>
      <fill>
        <patternFill>
          <bgColor theme="3" tint="0.79998168889431442"/>
        </patternFill>
      </fill>
      <border>
        <left style="thin">
          <color auto="1"/>
        </left>
        <right style="thin">
          <color auto="1"/>
        </right>
        <top style="thin">
          <color auto="1"/>
        </top>
        <bottom style="thin">
          <color auto="1"/>
        </bottom>
      </border>
    </dxf>
    <dxf>
      <fill>
        <patternFill>
          <bgColor theme="5" tint="0.59996337778862885"/>
        </patternFill>
      </fill>
    </dxf>
    <dxf>
      <fill>
        <patternFill>
          <bgColor rgb="FFC9E7A7"/>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theme="0"/>
        </patternFill>
      </fill>
      <border>
        <left style="thin">
          <color auto="1"/>
        </left>
        <right style="thin">
          <color auto="1"/>
        </right>
        <top style="thin">
          <color auto="1"/>
        </top>
        <bottom style="thin">
          <color auto="1"/>
        </bottom>
      </border>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rgb="FFC9E7A7"/>
        </patternFill>
      </fill>
    </dxf>
    <dxf>
      <fill>
        <patternFill>
          <bgColor theme="5" tint="0.59996337778862885"/>
        </patternFill>
      </fill>
    </dxf>
    <dxf>
      <fill>
        <patternFill>
          <bgColor theme="3" tint="0.79998168889431442"/>
        </patternFill>
      </fill>
    </dxf>
    <dxf>
      <fill>
        <patternFill>
          <bgColor theme="9" tint="0.79998168889431442"/>
        </patternFill>
      </fill>
    </dxf>
    <dxf>
      <fill>
        <patternFill>
          <bgColor theme="0"/>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theme="3" tint="0.79998168889431442"/>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1"/>
      </font>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3" tint="0.79998168889431442"/>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9" tint="0.79998168889431442"/>
        </patternFill>
      </fill>
    </dxf>
    <dxf>
      <font>
        <color theme="0" tint="-4.9989318521683403E-2"/>
      </font>
      <fill>
        <patternFill>
          <bgColor theme="0" tint="-4.9989318521683403E-2"/>
        </patternFill>
      </fill>
    </dxf>
    <dxf>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patternFill>
      </fill>
    </dxf>
    <dxf>
      <fill>
        <patternFill>
          <bgColor theme="3" tint="0.79998168889431442"/>
        </patternFill>
      </fill>
    </dxf>
    <dxf>
      <fill>
        <patternFill>
          <bgColor rgb="FFFDE9D9"/>
        </patternFill>
      </fill>
    </dxf>
    <dxf>
      <font>
        <color theme="0" tint="-4.9989318521683403E-2"/>
      </font>
      <fill>
        <patternFill>
          <bgColor theme="0" tint="-4.9989318521683403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E6B8B7"/>
        </patternFill>
      </fill>
    </dxf>
    <dxf>
      <fill>
        <patternFill>
          <bgColor rgb="FFC9E7A7"/>
        </patternFill>
      </fill>
    </dxf>
    <dxf>
      <fill>
        <patternFill>
          <bgColor theme="3" tint="0.79998168889431442"/>
        </patternFill>
      </fill>
    </dxf>
    <dxf>
      <fill>
        <patternFill>
          <bgColor theme="9" tint="0.79998168889431442"/>
        </patternFill>
      </fill>
    </dxf>
    <dxf>
      <fill>
        <patternFill>
          <bgColor theme="3" tint="0.79998168889431442"/>
        </patternFill>
      </fill>
    </dxf>
    <dxf>
      <fill>
        <patternFill>
          <bgColor rgb="FFC9E7A7"/>
        </patternFill>
      </fill>
    </dxf>
    <dxf>
      <fill>
        <patternFill>
          <bgColor rgb="FFE6B8B7"/>
        </patternFill>
      </fill>
    </dxf>
    <dxf>
      <fill>
        <patternFill>
          <bgColor rgb="FFC9E7A7"/>
        </patternFill>
      </fill>
    </dxf>
    <dxf>
      <fill>
        <patternFill>
          <bgColor theme="3" tint="0.79998168889431442"/>
        </patternFill>
      </fill>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ont>
        <color auto="1"/>
      </font>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2" tint="-9.9948118533890809E-2"/>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theme="5" tint="0.59996337778862885"/>
        </patternFill>
      </fill>
    </dxf>
    <dxf>
      <fill>
        <patternFill>
          <bgColor rgb="FFC9E7A7"/>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rgb="FFC9E7A7"/>
        </patternFill>
      </fill>
    </dxf>
    <dxf>
      <fill>
        <patternFill>
          <bgColor theme="5" tint="0.59996337778862885"/>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rgb="FFC9E7A7"/>
        </patternFill>
      </fill>
    </dxf>
    <dxf>
      <fill>
        <patternFill>
          <bgColor theme="5" tint="0.59996337778862885"/>
        </patternFill>
      </fill>
    </dxf>
    <dxf>
      <fill>
        <patternFill>
          <bgColor theme="5" tint="0.59996337778862885"/>
        </patternFill>
      </fill>
    </dxf>
    <dxf>
      <fill>
        <patternFill>
          <bgColor rgb="FFC9E7A7"/>
        </patternFill>
      </fill>
    </dxf>
    <dxf>
      <fill>
        <patternFill>
          <bgColor theme="3" tint="0.79998168889431442"/>
        </patternFill>
      </fill>
    </dxf>
    <dxf>
      <fill>
        <patternFill>
          <bgColor theme="3" tint="0.79998168889431442"/>
        </patternFill>
      </fill>
    </dxf>
    <dxf>
      <fill>
        <patternFill>
          <bgColor theme="5" tint="0.59996337778862885"/>
        </patternFill>
      </fill>
    </dxf>
    <dxf>
      <fill>
        <patternFill>
          <bgColor rgb="FFC9E7A7"/>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0000"/>
        </patternFill>
      </fill>
    </dxf>
    <dxf>
      <fill>
        <patternFill>
          <bgColor theme="0"/>
        </patternFill>
      </fill>
    </dxf>
    <dxf>
      <fill>
        <patternFill>
          <bgColor theme="0"/>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ill>
        <patternFill>
          <bgColor theme="3" tint="0.79998168889431442"/>
        </patternFill>
      </fill>
    </dxf>
    <dxf>
      <fill>
        <patternFill>
          <bgColor theme="5" tint="0.59996337778862885"/>
        </patternFill>
      </fill>
    </dxf>
    <dxf>
      <fill>
        <patternFill>
          <bgColor rgb="FFC9E7A7"/>
        </patternFill>
      </fill>
    </dxf>
    <dxf>
      <fill>
        <patternFill>
          <bgColor theme="3" tint="0.79998168889431442"/>
        </patternFill>
      </fill>
    </dxf>
    <dxf>
      <fill>
        <patternFill>
          <bgColor rgb="FFC9E7A7"/>
        </patternFill>
      </fill>
    </dxf>
    <dxf>
      <fill>
        <patternFill>
          <bgColor theme="5" tint="0.59996337778862885"/>
        </patternFill>
      </fill>
    </dxf>
    <dxf>
      <fill>
        <patternFill>
          <bgColor theme="3" tint="0.79998168889431442"/>
        </patternFill>
      </fill>
    </dxf>
    <dxf>
      <font>
        <color theme="0" tint="-4.9989318521683403E-2"/>
      </font>
      <fill>
        <patternFill>
          <bgColor theme="0" tint="-4.9989318521683403E-2"/>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dxf>
    <dxf>
      <font>
        <color theme="1"/>
      </font>
    </dxf>
    <dxf>
      <font>
        <color theme="0" tint="-4.9989318521683403E-2"/>
      </font>
      <fill>
        <patternFill>
          <bgColor theme="0" tint="-4.9989318521683403E-2"/>
        </patternFill>
      </fill>
      <border>
        <left/>
        <right/>
        <top/>
        <bottom/>
        <vertical/>
        <horizontal/>
      </border>
    </dxf>
    <dxf>
      <fill>
        <patternFill>
          <bgColor rgb="FFC5D9F1"/>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1"/>
      </font>
      <fill>
        <patternFill>
          <bgColor theme="0" tint="-4.9989318521683403E-2"/>
        </patternFill>
      </fill>
      <border>
        <left/>
        <right/>
        <top/>
        <bottom/>
        <vertical/>
        <horizontal/>
      </border>
    </dxf>
  </dxfs>
  <tableStyles count="0" defaultTableStyle="TableStyleMedium2" defaultPivotStyle="PivotStyleLight16"/>
  <colors>
    <mruColors>
      <color rgb="FFFFC9C9"/>
      <color rgb="FFFDE9D9"/>
      <color rgb="FFC5D9F1"/>
      <color rgb="FFFFFFFF"/>
      <color rgb="FFFFFF00"/>
      <color rgb="FFE6B8B7"/>
      <color rgb="FFFFFFCC"/>
      <color rgb="FFFFFF99"/>
      <color rgb="FF3399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r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200025</xdr:colOff>
      <xdr:row>0</xdr:row>
      <xdr:rowOff>479380</xdr:rowOff>
    </xdr:to>
    <xdr:pic>
      <xdr:nvPicPr>
        <xdr:cNvPr id="2" name="Picture 1">
          <a:hlinkClick xmlns:r="http://schemas.openxmlformats.org/officeDocument/2006/relationships" r:id="rId1"/>
          <a:extLst>
            <a:ext uri="{FF2B5EF4-FFF2-40B4-BE49-F238E27FC236}">
              <a16:creationId xmlns:a16="http://schemas.microsoft.com/office/drawing/2014/main" id="{5BDED29D-D734-4E3E-A4C0-576599D610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076325" cy="46668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38100</xdr:colOff>
      <xdr:row>1</xdr:row>
      <xdr:rowOff>161880</xdr:rowOff>
    </xdr:to>
    <xdr:pic>
      <xdr:nvPicPr>
        <xdr:cNvPr id="2" name="Picture 1">
          <a:hlinkClick xmlns:r="http://schemas.openxmlformats.org/officeDocument/2006/relationships" r:id="rId1"/>
          <a:extLst>
            <a:ext uri="{FF2B5EF4-FFF2-40B4-BE49-F238E27FC236}">
              <a16:creationId xmlns:a16="http://schemas.microsoft.com/office/drawing/2014/main" id="{A6AA9FDE-E682-4D27-9CDF-DE362D6D34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447675</xdr:colOff>
      <xdr:row>1</xdr:row>
      <xdr:rowOff>85680</xdr:rowOff>
    </xdr:to>
    <xdr:pic>
      <xdr:nvPicPr>
        <xdr:cNvPr id="2" name="Picture 1">
          <a:hlinkClick xmlns:r="http://schemas.openxmlformats.org/officeDocument/2006/relationships" r:id="rId1"/>
          <a:extLst>
            <a:ext uri="{FF2B5EF4-FFF2-40B4-BE49-F238E27FC236}">
              <a16:creationId xmlns:a16="http://schemas.microsoft.com/office/drawing/2014/main" id="{59AC9A46-2709-4F93-BCDF-2DA01D4C52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152400</xdr:colOff>
      <xdr:row>1</xdr:row>
      <xdr:rowOff>69805</xdr:rowOff>
    </xdr:to>
    <xdr:pic>
      <xdr:nvPicPr>
        <xdr:cNvPr id="2" name="Picture 1">
          <a:hlinkClick xmlns:r="http://schemas.openxmlformats.org/officeDocument/2006/relationships" r:id="rId1"/>
          <a:extLst>
            <a:ext uri="{FF2B5EF4-FFF2-40B4-BE49-F238E27FC236}">
              <a16:creationId xmlns:a16="http://schemas.microsoft.com/office/drawing/2014/main" id="{B12C5EE4-F448-4E36-B314-B39819CCA2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438150</xdr:colOff>
      <xdr:row>1</xdr:row>
      <xdr:rowOff>66630</xdr:rowOff>
    </xdr:to>
    <xdr:pic>
      <xdr:nvPicPr>
        <xdr:cNvPr id="2" name="Picture 1">
          <a:hlinkClick xmlns:r="http://schemas.openxmlformats.org/officeDocument/2006/relationships" r:id="rId1"/>
          <a:extLst>
            <a:ext uri="{FF2B5EF4-FFF2-40B4-BE49-F238E27FC236}">
              <a16:creationId xmlns:a16="http://schemas.microsoft.com/office/drawing/2014/main" id="{F5CF2321-EC68-4C22-91DB-A0612CBD99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447675</xdr:colOff>
      <xdr:row>1</xdr:row>
      <xdr:rowOff>9480</xdr:rowOff>
    </xdr:to>
    <xdr:pic>
      <xdr:nvPicPr>
        <xdr:cNvPr id="2" name="Picture 1">
          <a:hlinkClick xmlns:r="http://schemas.openxmlformats.org/officeDocument/2006/relationships" r:id="rId1"/>
          <a:extLst>
            <a:ext uri="{FF2B5EF4-FFF2-40B4-BE49-F238E27FC236}">
              <a16:creationId xmlns:a16="http://schemas.microsoft.com/office/drawing/2014/main" id="{DBB11DDB-57FC-4D84-859D-85FC60A6A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xdr:col>
      <xdr:colOff>447675</xdr:colOff>
      <xdr:row>0</xdr:row>
      <xdr:rowOff>479380</xdr:rowOff>
    </xdr:to>
    <xdr:pic>
      <xdr:nvPicPr>
        <xdr:cNvPr id="2" name="Picture 1">
          <a:hlinkClick xmlns:r="http://schemas.openxmlformats.org/officeDocument/2006/relationships" r:id="rId1"/>
          <a:extLst>
            <a:ext uri="{FF2B5EF4-FFF2-40B4-BE49-F238E27FC236}">
              <a16:creationId xmlns:a16="http://schemas.microsoft.com/office/drawing/2014/main" id="{590BA483-88AE-4742-A9C8-003BF43AAE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2700"/>
          <a:ext cx="1076325" cy="4666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1046886</xdr:colOff>
      <xdr:row>1</xdr:row>
      <xdr:rowOff>209549</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046886" cy="46672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428625</xdr:colOff>
      <xdr:row>1</xdr:row>
      <xdr:rowOff>185856</xdr:rowOff>
    </xdr:to>
    <xdr:pic>
      <xdr:nvPicPr>
        <xdr:cNvPr id="2" name="Picture 1">
          <a:hlinkClick xmlns:r="http://schemas.openxmlformats.org/officeDocument/2006/relationships" r:id="rId1"/>
          <a:extLst>
            <a:ext uri="{FF2B5EF4-FFF2-40B4-BE49-F238E27FC236}">
              <a16:creationId xmlns:a16="http://schemas.microsoft.com/office/drawing/2014/main" id="{62C9A4A4-55C5-47B4-BFD1-D6F0EFDFC3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0"/>
          <a:ext cx="1057275" cy="455731"/>
        </a:xfrm>
        <a:prstGeom prst="rect">
          <a:avLst/>
        </a:prstGeom>
        <a:noFill/>
      </xdr:spPr>
    </xdr:pic>
    <xdr:clientData/>
  </xdr:twoCellAnchor>
  <xdr:oneCellAnchor>
    <xdr:from>
      <xdr:col>0</xdr:col>
      <xdr:colOff>0</xdr:colOff>
      <xdr:row>58</xdr:row>
      <xdr:rowOff>19050</xdr:rowOff>
    </xdr:from>
    <xdr:ext cx="1057275" cy="455731"/>
    <xdr:pic>
      <xdr:nvPicPr>
        <xdr:cNvPr id="8" name="Picture 7">
          <a:hlinkClick xmlns:r="http://schemas.openxmlformats.org/officeDocument/2006/relationships" r:id="rId1"/>
          <a:extLst>
            <a:ext uri="{FF2B5EF4-FFF2-40B4-BE49-F238E27FC236}">
              <a16:creationId xmlns:a16="http://schemas.microsoft.com/office/drawing/2014/main" id="{91576863-4916-401F-A946-A6E334A542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0839450"/>
          <a:ext cx="1057275" cy="455731"/>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57275" cy="455731"/>
    <xdr:pic>
      <xdr:nvPicPr>
        <xdr:cNvPr id="6" name="Picture 5">
          <a:hlinkClick xmlns:r="http://schemas.openxmlformats.org/officeDocument/2006/relationships" r:id="rId1"/>
          <a:extLst>
            <a:ext uri="{FF2B5EF4-FFF2-40B4-BE49-F238E27FC236}">
              <a16:creationId xmlns:a16="http://schemas.microsoft.com/office/drawing/2014/main" id="{E809A209-50BB-4F13-8544-2AC45125F9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058775" y="1647825"/>
          <a:ext cx="1057275" cy="455731"/>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57275" cy="455731"/>
    <xdr:pic>
      <xdr:nvPicPr>
        <xdr:cNvPr id="4" name="Picture 3">
          <a:hlinkClick xmlns:r="http://schemas.openxmlformats.org/officeDocument/2006/relationships" r:id="rId1"/>
          <a:extLst>
            <a:ext uri="{FF2B5EF4-FFF2-40B4-BE49-F238E27FC236}">
              <a16:creationId xmlns:a16="http://schemas.microsoft.com/office/drawing/2014/main" id="{58D26602-A203-4C60-BE05-9D1C2FDB91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4011275" y="1352550"/>
          <a:ext cx="1057275" cy="455731"/>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47625</xdr:rowOff>
    </xdr:from>
    <xdr:ext cx="1057275" cy="455731"/>
    <xdr:pic>
      <xdr:nvPicPr>
        <xdr:cNvPr id="3" name="Picture 2">
          <a:hlinkClick xmlns:r="http://schemas.openxmlformats.org/officeDocument/2006/relationships" r:id="rId1"/>
          <a:extLst>
            <a:ext uri="{FF2B5EF4-FFF2-40B4-BE49-F238E27FC236}">
              <a16:creationId xmlns:a16="http://schemas.microsoft.com/office/drawing/2014/main" id="{D30B220C-E527-4277-9AC2-0095C373A4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47625"/>
          <a:ext cx="1057275" cy="455731"/>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47625</xdr:rowOff>
    </xdr:from>
    <xdr:ext cx="1057275" cy="455731"/>
    <xdr:pic>
      <xdr:nvPicPr>
        <xdr:cNvPr id="3" name="Picture 2">
          <a:hlinkClick xmlns:r="http://schemas.openxmlformats.org/officeDocument/2006/relationships" r:id="rId1"/>
          <a:extLst>
            <a:ext uri="{FF2B5EF4-FFF2-40B4-BE49-F238E27FC236}">
              <a16:creationId xmlns:a16="http://schemas.microsoft.com/office/drawing/2014/main" id="{1CC89D9F-DA6B-4835-8A7E-C3AE35D59A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47625"/>
          <a:ext cx="1057275" cy="455731"/>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482600</xdr:colOff>
      <xdr:row>1</xdr:row>
      <xdr:rowOff>107905</xdr:rowOff>
    </xdr:to>
    <xdr:pic>
      <xdr:nvPicPr>
        <xdr:cNvPr id="2" name="Picture 1">
          <a:hlinkClick xmlns:r="http://schemas.openxmlformats.org/officeDocument/2006/relationships" r:id="rId1"/>
          <a:extLst>
            <a:ext uri="{FF2B5EF4-FFF2-40B4-BE49-F238E27FC236}">
              <a16:creationId xmlns:a16="http://schemas.microsoft.com/office/drawing/2014/main" id="{33D55FE1-B95E-4022-8B05-732499B1C8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9050"/>
          <a:ext cx="1076325" cy="4666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AT\Competition\Applications\TAPS\School\TAPSAp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ru-tx/peat/Contract%20Years/2021-2022/PEAT%20Merge%20and%20UW%20Practice/NGannon/2%20PEAT/New%20Member%20Process/PEAT%20Loss%20Summary%20Recap_2017-2021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dillard\Local%20Settings\Temporary%20Internet%20Files\OLK10\PEAT%20SCHOOL%20APP%2006_revison-07-08k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pru-tx/peat/members/A%20B%20C%20D/Chireno%20ISD/22-23/4%20-%20Internal%20Underwriting/PEAT%20Loss%20Summary%20Recap_2017-202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emium-Loss Recap"/>
      <sheetName val="Property Statement of Values"/>
      <sheetName val="Property"/>
      <sheetName val="EDP Equip Systems"/>
      <sheetName val="Crime"/>
      <sheetName val="General Liability"/>
      <sheetName val="E &amp; O"/>
      <sheetName val="Automobile"/>
      <sheetName val="Automobile Schedule"/>
      <sheetName val="Signatures"/>
      <sheetName val="Rating Worksheet"/>
      <sheetName val="Proposal-Loss Model"/>
      <sheetName val="IRPM Notes"/>
      <sheetName val="Proposal"/>
      <sheetName val="Declarations Page"/>
      <sheetName val="Notice to Accounting"/>
      <sheetName val="Invoice"/>
      <sheetName val="Auto ID Card Template"/>
    </sheetNames>
    <sheetDataSet>
      <sheetData sheetId="0"/>
      <sheetData sheetId="1"/>
      <sheetData sheetId="2" refreshError="1">
        <row r="4">
          <cell r="L4">
            <v>0</v>
          </cell>
        </row>
        <row r="5">
          <cell r="L5">
            <v>0</v>
          </cell>
        </row>
        <row r="6">
          <cell r="L6">
            <v>0</v>
          </cell>
        </row>
        <row r="7">
          <cell r="L7">
            <v>0</v>
          </cell>
        </row>
        <row r="8">
          <cell r="L8">
            <v>0</v>
          </cell>
        </row>
        <row r="9">
          <cell r="L9">
            <v>0</v>
          </cell>
        </row>
        <row r="10">
          <cell r="L10">
            <v>0</v>
          </cell>
        </row>
        <row r="11">
          <cell r="L11">
            <v>0</v>
          </cell>
        </row>
        <row r="12">
          <cell r="L12">
            <v>0</v>
          </cell>
        </row>
        <row r="13">
          <cell r="L13">
            <v>0</v>
          </cell>
        </row>
        <row r="14">
          <cell r="L14">
            <v>0</v>
          </cell>
        </row>
        <row r="15">
          <cell r="L15">
            <v>0</v>
          </cell>
        </row>
        <row r="16">
          <cell r="L16">
            <v>0</v>
          </cell>
        </row>
        <row r="17">
          <cell r="L17">
            <v>0</v>
          </cell>
        </row>
        <row r="18">
          <cell r="L18">
            <v>0</v>
          </cell>
        </row>
        <row r="19">
          <cell r="L19">
            <v>0</v>
          </cell>
        </row>
        <row r="20">
          <cell r="L20">
            <v>0</v>
          </cell>
        </row>
        <row r="21">
          <cell r="L21">
            <v>0</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0</v>
          </cell>
        </row>
        <row r="33">
          <cell r="L33">
            <v>0</v>
          </cell>
        </row>
        <row r="34">
          <cell r="L34">
            <v>0</v>
          </cell>
        </row>
        <row r="35">
          <cell r="L35">
            <v>0</v>
          </cell>
        </row>
        <row r="36">
          <cell r="L36">
            <v>0</v>
          </cell>
        </row>
        <row r="37">
          <cell r="L37">
            <v>0</v>
          </cell>
        </row>
        <row r="38">
          <cell r="L38">
            <v>0</v>
          </cell>
        </row>
        <row r="39">
          <cell r="L39">
            <v>0</v>
          </cell>
        </row>
        <row r="40">
          <cell r="L40">
            <v>0</v>
          </cell>
        </row>
        <row r="41">
          <cell r="L41">
            <v>0</v>
          </cell>
        </row>
        <row r="42">
          <cell r="L42">
            <v>0</v>
          </cell>
        </row>
        <row r="43">
          <cell r="L43">
            <v>0</v>
          </cell>
        </row>
        <row r="44">
          <cell r="L44">
            <v>0</v>
          </cell>
        </row>
        <row r="45">
          <cell r="L45">
            <v>0</v>
          </cell>
        </row>
        <row r="46">
          <cell r="L46">
            <v>0</v>
          </cell>
        </row>
        <row r="47">
          <cell r="L47">
            <v>0</v>
          </cell>
        </row>
        <row r="48">
          <cell r="L48">
            <v>0</v>
          </cell>
        </row>
        <row r="49">
          <cell r="L49">
            <v>0</v>
          </cell>
        </row>
        <row r="50">
          <cell r="L50">
            <v>0</v>
          </cell>
        </row>
        <row r="51">
          <cell r="L51">
            <v>0</v>
          </cell>
        </row>
        <row r="52">
          <cell r="L52">
            <v>0</v>
          </cell>
        </row>
        <row r="53">
          <cell r="L53">
            <v>0</v>
          </cell>
        </row>
        <row r="54">
          <cell r="L54">
            <v>0</v>
          </cell>
        </row>
        <row r="55">
          <cell r="L55">
            <v>0</v>
          </cell>
        </row>
        <row r="56">
          <cell r="L56">
            <v>0</v>
          </cell>
        </row>
        <row r="57">
          <cell r="L57">
            <v>0</v>
          </cell>
        </row>
        <row r="58">
          <cell r="L58">
            <v>0</v>
          </cell>
        </row>
        <row r="59">
          <cell r="L59">
            <v>0</v>
          </cell>
        </row>
        <row r="60">
          <cell r="L60">
            <v>0</v>
          </cell>
        </row>
        <row r="61">
          <cell r="L61">
            <v>0</v>
          </cell>
        </row>
        <row r="62">
          <cell r="L62">
            <v>0</v>
          </cell>
        </row>
        <row r="63">
          <cell r="L63">
            <v>0</v>
          </cell>
        </row>
        <row r="64">
          <cell r="L64">
            <v>0</v>
          </cell>
        </row>
        <row r="65">
          <cell r="L65">
            <v>0</v>
          </cell>
        </row>
        <row r="66">
          <cell r="L66">
            <v>0</v>
          </cell>
        </row>
        <row r="67">
          <cell r="L67">
            <v>0</v>
          </cell>
        </row>
        <row r="68">
          <cell r="L68">
            <v>0</v>
          </cell>
        </row>
        <row r="69">
          <cell r="L69">
            <v>0</v>
          </cell>
        </row>
        <row r="70">
          <cell r="L70">
            <v>0</v>
          </cell>
        </row>
        <row r="71">
          <cell r="L71">
            <v>0</v>
          </cell>
        </row>
        <row r="72">
          <cell r="L72">
            <v>0</v>
          </cell>
        </row>
        <row r="73">
          <cell r="L73">
            <v>0</v>
          </cell>
        </row>
        <row r="74">
          <cell r="L74">
            <v>0</v>
          </cell>
        </row>
        <row r="75">
          <cell r="L75">
            <v>0</v>
          </cell>
        </row>
        <row r="76">
          <cell r="L7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um - Loss Recap "/>
      <sheetName val="Carrier"/>
      <sheetName val="Pivot Losses"/>
      <sheetName val="Member Contributions"/>
      <sheetName val="Member Limits and Deductibles"/>
    </sheetNames>
    <sheetDataSet>
      <sheetData sheetId="0"/>
      <sheetData sheetId="1">
        <row r="2">
          <cell r="A2" t="str">
            <v>ALBA-GOLDEN ISD</v>
          </cell>
        </row>
      </sheetData>
      <sheetData sheetId="2">
        <row r="4">
          <cell r="A4" t="str">
            <v>Alba-Golden ISD2018AL</v>
          </cell>
          <cell r="B4">
            <v>1</v>
          </cell>
          <cell r="C4">
            <v>3</v>
          </cell>
          <cell r="D4">
            <v>1933.32</v>
          </cell>
          <cell r="E4">
            <v>1933.32</v>
          </cell>
          <cell r="F4">
            <v>3</v>
          </cell>
          <cell r="G4" t="str">
            <v>PEAT</v>
          </cell>
        </row>
        <row r="5">
          <cell r="A5" t="str">
            <v>Alba-Golden ISD2018APD</v>
          </cell>
          <cell r="B5">
            <v>1</v>
          </cell>
          <cell r="C5">
            <v>3</v>
          </cell>
          <cell r="D5">
            <v>1437.2</v>
          </cell>
          <cell r="E5">
            <v>1937.2</v>
          </cell>
          <cell r="F5">
            <v>3</v>
          </cell>
          <cell r="G5" t="str">
            <v>PEAT</v>
          </cell>
        </row>
        <row r="6">
          <cell r="A6" t="str">
            <v>Alba-Golden ISD2019Property</v>
          </cell>
          <cell r="B6">
            <v>1</v>
          </cell>
          <cell r="C6">
            <v>3</v>
          </cell>
          <cell r="D6">
            <v>527</v>
          </cell>
          <cell r="E6">
            <v>527</v>
          </cell>
          <cell r="F6">
            <v>3</v>
          </cell>
          <cell r="G6" t="str">
            <v>PEAT</v>
          </cell>
        </row>
        <row r="7">
          <cell r="A7" t="str">
            <v>Alba-Golden ISD2020AL</v>
          </cell>
          <cell r="B7">
            <v>1</v>
          </cell>
          <cell r="C7">
            <v>3</v>
          </cell>
          <cell r="D7">
            <v>3985.58</v>
          </cell>
          <cell r="E7">
            <v>3985.58</v>
          </cell>
          <cell r="F7">
            <v>3</v>
          </cell>
          <cell r="G7" t="str">
            <v>PEAT</v>
          </cell>
        </row>
        <row r="8">
          <cell r="A8" t="str">
            <v>Alba-Golden ISD2020APD</v>
          </cell>
          <cell r="B8">
            <v>1</v>
          </cell>
          <cell r="C8">
            <v>3</v>
          </cell>
          <cell r="D8">
            <v>42677.5</v>
          </cell>
          <cell r="E8">
            <v>9352.7099999999991</v>
          </cell>
          <cell r="F8">
            <v>3</v>
          </cell>
          <cell r="G8" t="str">
            <v>PEAT</v>
          </cell>
        </row>
        <row r="9">
          <cell r="A9" t="str">
            <v>Alba-Golden ISD2020Property</v>
          </cell>
          <cell r="B9">
            <v>1</v>
          </cell>
          <cell r="C9">
            <v>3</v>
          </cell>
          <cell r="D9">
            <v>75680</v>
          </cell>
          <cell r="E9">
            <v>80680</v>
          </cell>
          <cell r="F9">
            <v>3</v>
          </cell>
          <cell r="G9" t="str">
            <v>PEAT</v>
          </cell>
        </row>
        <row r="10">
          <cell r="A10" t="str">
            <v>Albany ISD2017AL</v>
          </cell>
          <cell r="B10">
            <v>1</v>
          </cell>
          <cell r="C10">
            <v>4</v>
          </cell>
          <cell r="D10">
            <v>0</v>
          </cell>
          <cell r="E10">
            <v>30000</v>
          </cell>
          <cell r="F10">
            <v>4</v>
          </cell>
          <cell r="G10" t="str">
            <v>TASB</v>
          </cell>
        </row>
        <row r="11">
          <cell r="A11" t="str">
            <v>Albany ISD2018APD</v>
          </cell>
          <cell r="B11">
            <v>1</v>
          </cell>
          <cell r="C11">
            <v>4</v>
          </cell>
          <cell r="D11">
            <v>463</v>
          </cell>
          <cell r="E11">
            <v>1463</v>
          </cell>
          <cell r="F11">
            <v>4</v>
          </cell>
          <cell r="G11" t="str">
            <v>TASB</v>
          </cell>
        </row>
        <row r="12">
          <cell r="A12" t="str">
            <v>Alvarado ISD2017AL</v>
          </cell>
          <cell r="B12">
            <v>5</v>
          </cell>
          <cell r="C12">
            <v>15</v>
          </cell>
          <cell r="D12">
            <v>0</v>
          </cell>
          <cell r="E12">
            <v>0</v>
          </cell>
          <cell r="F12">
            <v>3</v>
          </cell>
          <cell r="G12" t="str">
            <v>PEAT</v>
          </cell>
        </row>
        <row r="13">
          <cell r="A13" t="str">
            <v>Alvarado ISD2017APD</v>
          </cell>
          <cell r="B13">
            <v>6</v>
          </cell>
          <cell r="C13">
            <v>18</v>
          </cell>
          <cell r="D13">
            <v>17983.599999999999</v>
          </cell>
          <cell r="E13">
            <v>19983.600000000002</v>
          </cell>
          <cell r="F13">
            <v>3</v>
          </cell>
          <cell r="G13" t="str">
            <v>PEAT</v>
          </cell>
        </row>
        <row r="14">
          <cell r="A14" t="str">
            <v>Alvarado ISD2017Property</v>
          </cell>
          <cell r="B14">
            <v>1</v>
          </cell>
          <cell r="C14">
            <v>3</v>
          </cell>
          <cell r="D14">
            <v>73275.59</v>
          </cell>
          <cell r="E14">
            <v>73275.59</v>
          </cell>
          <cell r="F14">
            <v>3</v>
          </cell>
          <cell r="G14" t="str">
            <v>PEAT</v>
          </cell>
        </row>
        <row r="15">
          <cell r="A15" t="str">
            <v>Alvarado ISD2018AL</v>
          </cell>
          <cell r="B15">
            <v>8</v>
          </cell>
          <cell r="C15">
            <v>24</v>
          </cell>
          <cell r="D15">
            <v>17953.37</v>
          </cell>
          <cell r="E15">
            <v>17953.37</v>
          </cell>
          <cell r="F15">
            <v>3</v>
          </cell>
          <cell r="G15" t="str">
            <v>PEAT</v>
          </cell>
        </row>
        <row r="16">
          <cell r="A16" t="str">
            <v>Alvarado ISD2018APD</v>
          </cell>
          <cell r="B16">
            <v>8</v>
          </cell>
          <cell r="C16">
            <v>24</v>
          </cell>
          <cell r="D16">
            <v>2000.62</v>
          </cell>
          <cell r="E16">
            <v>3000.62</v>
          </cell>
          <cell r="F16">
            <v>3</v>
          </cell>
          <cell r="G16" t="str">
            <v>PEAT</v>
          </cell>
        </row>
        <row r="17">
          <cell r="A17" t="str">
            <v>Alvarado ISD2018Property</v>
          </cell>
          <cell r="B17">
            <v>1</v>
          </cell>
          <cell r="C17">
            <v>3</v>
          </cell>
          <cell r="D17">
            <v>1349.01</v>
          </cell>
          <cell r="E17">
            <v>1349.01</v>
          </cell>
          <cell r="F17">
            <v>3</v>
          </cell>
          <cell r="G17" t="str">
            <v>PEAT</v>
          </cell>
        </row>
        <row r="18">
          <cell r="A18" t="str">
            <v>Alvarado ISD2019AL</v>
          </cell>
          <cell r="B18">
            <v>2</v>
          </cell>
          <cell r="C18">
            <v>6</v>
          </cell>
          <cell r="D18">
            <v>0</v>
          </cell>
          <cell r="E18">
            <v>0</v>
          </cell>
          <cell r="F18">
            <v>3</v>
          </cell>
          <cell r="G18" t="str">
            <v>PEAT</v>
          </cell>
        </row>
        <row r="19">
          <cell r="A19" t="str">
            <v>Alvarado ISD2019APD</v>
          </cell>
          <cell r="B19">
            <v>5</v>
          </cell>
          <cell r="C19">
            <v>15</v>
          </cell>
          <cell r="D19">
            <v>0</v>
          </cell>
          <cell r="E19">
            <v>1000</v>
          </cell>
          <cell r="F19">
            <v>3</v>
          </cell>
          <cell r="G19" t="str">
            <v>PEAT</v>
          </cell>
        </row>
        <row r="20">
          <cell r="A20" t="str">
            <v>Alvarado ISD2019EB</v>
          </cell>
          <cell r="B20">
            <v>1</v>
          </cell>
          <cell r="C20">
            <v>3</v>
          </cell>
          <cell r="D20">
            <v>32197.03</v>
          </cell>
          <cell r="E20">
            <v>33447.03</v>
          </cell>
          <cell r="F20">
            <v>3</v>
          </cell>
          <cell r="G20" t="str">
            <v>PEAT</v>
          </cell>
        </row>
        <row r="21">
          <cell r="A21" t="str">
            <v>Alvarado ISD2019Property</v>
          </cell>
          <cell r="B21">
            <v>2</v>
          </cell>
          <cell r="C21">
            <v>6</v>
          </cell>
          <cell r="D21">
            <v>12304.31</v>
          </cell>
          <cell r="E21">
            <v>22304.309999999998</v>
          </cell>
          <cell r="F21">
            <v>3</v>
          </cell>
          <cell r="G21" t="str">
            <v>PEAT</v>
          </cell>
        </row>
        <row r="22">
          <cell r="A22" t="str">
            <v>Alvarado ISD2020APD</v>
          </cell>
          <cell r="B22">
            <v>6</v>
          </cell>
          <cell r="C22">
            <v>18</v>
          </cell>
          <cell r="D22">
            <v>34946.699999999997</v>
          </cell>
          <cell r="E22">
            <v>35195.699999999997</v>
          </cell>
          <cell r="F22">
            <v>3</v>
          </cell>
          <cell r="G22" t="str">
            <v>PEAT</v>
          </cell>
        </row>
        <row r="23">
          <cell r="A23" t="str">
            <v>Alvarado ISD2020Property</v>
          </cell>
          <cell r="B23">
            <v>1</v>
          </cell>
          <cell r="C23">
            <v>3</v>
          </cell>
          <cell r="D23">
            <v>24545.83</v>
          </cell>
          <cell r="E23">
            <v>34545.83</v>
          </cell>
          <cell r="F23">
            <v>3</v>
          </cell>
          <cell r="G23" t="str">
            <v>PEAT</v>
          </cell>
        </row>
        <row r="24">
          <cell r="A24" t="str">
            <v>Alvarado ISD2021AL</v>
          </cell>
          <cell r="B24">
            <v>1</v>
          </cell>
          <cell r="C24">
            <v>3</v>
          </cell>
          <cell r="D24">
            <v>20015.5</v>
          </cell>
          <cell r="E24">
            <v>24072.83</v>
          </cell>
          <cell r="F24">
            <v>3</v>
          </cell>
          <cell r="G24" t="str">
            <v>PEAT</v>
          </cell>
        </row>
        <row r="25">
          <cell r="A25" t="str">
            <v>Alvarado ISD2021APD</v>
          </cell>
          <cell r="B25">
            <v>1</v>
          </cell>
          <cell r="C25">
            <v>3</v>
          </cell>
          <cell r="D25">
            <v>0</v>
          </cell>
          <cell r="E25">
            <v>5300</v>
          </cell>
          <cell r="F25">
            <v>3</v>
          </cell>
          <cell r="G25" t="str">
            <v>PEAT</v>
          </cell>
        </row>
        <row r="26">
          <cell r="A26" t="str">
            <v>Alvarado ISD2021Property</v>
          </cell>
          <cell r="B26">
            <v>1</v>
          </cell>
          <cell r="C26">
            <v>3</v>
          </cell>
          <cell r="D26">
            <v>0</v>
          </cell>
          <cell r="E26">
            <v>750</v>
          </cell>
          <cell r="F26">
            <v>3</v>
          </cell>
          <cell r="G26" t="str">
            <v>PEAT</v>
          </cell>
        </row>
        <row r="27">
          <cell r="A27" t="str">
            <v>Amherst ISD2020Property</v>
          </cell>
          <cell r="B27">
            <v>1</v>
          </cell>
          <cell r="C27">
            <v>3</v>
          </cell>
          <cell r="D27">
            <v>8273.18</v>
          </cell>
          <cell r="E27">
            <v>8273.18</v>
          </cell>
          <cell r="F27">
            <v>3</v>
          </cell>
          <cell r="G27" t="str">
            <v>PEAT</v>
          </cell>
        </row>
        <row r="28">
          <cell r="A28" t="str">
            <v>Archer City ISD2017AL</v>
          </cell>
          <cell r="B28">
            <v>2</v>
          </cell>
          <cell r="C28">
            <v>6</v>
          </cell>
          <cell r="D28">
            <v>3156.3</v>
          </cell>
          <cell r="E28">
            <v>3156.3</v>
          </cell>
          <cell r="F28">
            <v>3</v>
          </cell>
          <cell r="G28" t="str">
            <v>PEAT</v>
          </cell>
        </row>
        <row r="29">
          <cell r="A29" t="str">
            <v>Archer City ISD2017APD</v>
          </cell>
          <cell r="B29">
            <v>1</v>
          </cell>
          <cell r="C29">
            <v>3</v>
          </cell>
          <cell r="D29">
            <v>3114.35</v>
          </cell>
          <cell r="E29">
            <v>3614.35</v>
          </cell>
          <cell r="F29">
            <v>3</v>
          </cell>
          <cell r="G29" t="str">
            <v>PEAT</v>
          </cell>
        </row>
        <row r="30">
          <cell r="A30" t="str">
            <v>Archer City ISD2019Property</v>
          </cell>
          <cell r="B30">
            <v>1</v>
          </cell>
          <cell r="C30">
            <v>3</v>
          </cell>
          <cell r="D30">
            <v>46231.35</v>
          </cell>
          <cell r="E30">
            <v>46731.35</v>
          </cell>
          <cell r="F30">
            <v>3</v>
          </cell>
          <cell r="G30" t="str">
            <v>PEAT</v>
          </cell>
        </row>
        <row r="31">
          <cell r="A31" t="str">
            <v>Archer City ISD2020APD</v>
          </cell>
          <cell r="B31">
            <v>1</v>
          </cell>
          <cell r="C31">
            <v>3</v>
          </cell>
          <cell r="D31">
            <v>789.68000000000006</v>
          </cell>
          <cell r="E31">
            <v>1289.6799999999998</v>
          </cell>
          <cell r="F31">
            <v>3</v>
          </cell>
          <cell r="G31" t="str">
            <v>PEAT</v>
          </cell>
        </row>
        <row r="32">
          <cell r="A32" t="str">
            <v>Archer City ISD2020Property</v>
          </cell>
          <cell r="B32">
            <v>1</v>
          </cell>
          <cell r="C32">
            <v>3</v>
          </cell>
          <cell r="D32">
            <v>121702.77</v>
          </cell>
          <cell r="E32">
            <v>203000</v>
          </cell>
          <cell r="F32">
            <v>3</v>
          </cell>
          <cell r="G32" t="str">
            <v>PEAT</v>
          </cell>
        </row>
        <row r="33">
          <cell r="A33" t="str">
            <v>Archer City ISD2021AL</v>
          </cell>
          <cell r="B33">
            <v>1</v>
          </cell>
          <cell r="C33">
            <v>3</v>
          </cell>
          <cell r="D33">
            <v>2015.62</v>
          </cell>
          <cell r="E33">
            <v>2015.62</v>
          </cell>
          <cell r="F33">
            <v>3</v>
          </cell>
          <cell r="G33" t="str">
            <v>PEAT</v>
          </cell>
        </row>
        <row r="34">
          <cell r="A34" t="str">
            <v>Arp ISD2017ELL</v>
          </cell>
          <cell r="B34">
            <v>1</v>
          </cell>
          <cell r="C34">
            <v>3</v>
          </cell>
          <cell r="D34">
            <v>1250</v>
          </cell>
          <cell r="E34">
            <v>1250</v>
          </cell>
          <cell r="F34">
            <v>3</v>
          </cell>
          <cell r="G34" t="str">
            <v>PEAT</v>
          </cell>
        </row>
        <row r="35">
          <cell r="A35" t="str">
            <v>Arp ISD2017Property</v>
          </cell>
          <cell r="B35">
            <v>2</v>
          </cell>
          <cell r="C35">
            <v>6</v>
          </cell>
          <cell r="D35">
            <v>5738.78</v>
          </cell>
          <cell r="E35">
            <v>5988.78</v>
          </cell>
          <cell r="F35">
            <v>3</v>
          </cell>
          <cell r="G35" t="str">
            <v>PEAT</v>
          </cell>
        </row>
        <row r="36">
          <cell r="A36" t="str">
            <v>Arp ISD2020Property</v>
          </cell>
          <cell r="B36">
            <v>1</v>
          </cell>
          <cell r="C36">
            <v>3</v>
          </cell>
          <cell r="D36">
            <v>154493.91</v>
          </cell>
          <cell r="E36">
            <v>455000</v>
          </cell>
          <cell r="F36">
            <v>3</v>
          </cell>
          <cell r="G36" t="str">
            <v>PEAT</v>
          </cell>
        </row>
        <row r="37">
          <cell r="A37" t="str">
            <v>Arp ISD2021Property</v>
          </cell>
          <cell r="B37">
            <v>1</v>
          </cell>
          <cell r="C37">
            <v>3</v>
          </cell>
          <cell r="D37">
            <v>151662.39999999999</v>
          </cell>
          <cell r="E37">
            <v>161836.9</v>
          </cell>
          <cell r="F37">
            <v>3</v>
          </cell>
          <cell r="G37" t="str">
            <v>PEAT</v>
          </cell>
        </row>
        <row r="38">
          <cell r="A38" t="str">
            <v>Ballinger ISD2017APD</v>
          </cell>
          <cell r="B38">
            <v>1</v>
          </cell>
          <cell r="C38">
            <v>3</v>
          </cell>
          <cell r="D38">
            <v>2945.59</v>
          </cell>
          <cell r="E38">
            <v>3445.59</v>
          </cell>
          <cell r="F38">
            <v>3</v>
          </cell>
          <cell r="G38" t="str">
            <v>PEAT</v>
          </cell>
        </row>
        <row r="39">
          <cell r="A39" t="str">
            <v>Ballinger ISD2017Property</v>
          </cell>
          <cell r="B39">
            <v>1</v>
          </cell>
          <cell r="C39">
            <v>3</v>
          </cell>
          <cell r="D39">
            <v>28090.26</v>
          </cell>
          <cell r="E39">
            <v>33090.259999999995</v>
          </cell>
          <cell r="F39">
            <v>3</v>
          </cell>
          <cell r="G39" t="str">
            <v>PEAT</v>
          </cell>
        </row>
        <row r="40">
          <cell r="A40" t="str">
            <v>Ballinger ISD2018APD</v>
          </cell>
          <cell r="B40">
            <v>1</v>
          </cell>
          <cell r="C40">
            <v>3</v>
          </cell>
          <cell r="D40">
            <v>3759.59</v>
          </cell>
          <cell r="E40">
            <v>4259.59</v>
          </cell>
          <cell r="F40">
            <v>3</v>
          </cell>
          <cell r="G40" t="str">
            <v>PEAT</v>
          </cell>
        </row>
        <row r="41">
          <cell r="A41" t="str">
            <v>Ballinger ISD2018Crime</v>
          </cell>
          <cell r="B41">
            <v>2</v>
          </cell>
          <cell r="C41">
            <v>6</v>
          </cell>
          <cell r="D41">
            <v>100000</v>
          </cell>
          <cell r="E41">
            <v>101000</v>
          </cell>
          <cell r="F41">
            <v>3</v>
          </cell>
          <cell r="G41" t="str">
            <v>PEAT</v>
          </cell>
        </row>
        <row r="42">
          <cell r="A42" t="str">
            <v>Ballinger ISD2018Property</v>
          </cell>
          <cell r="B42">
            <v>1</v>
          </cell>
          <cell r="C42">
            <v>3</v>
          </cell>
          <cell r="D42">
            <v>144270.59999999998</v>
          </cell>
          <cell r="E42">
            <v>394270.6</v>
          </cell>
          <cell r="F42">
            <v>3</v>
          </cell>
          <cell r="G42" t="str">
            <v>PEAT</v>
          </cell>
        </row>
        <row r="43">
          <cell r="A43" t="str">
            <v>Ballinger ISD2019Crime</v>
          </cell>
          <cell r="B43">
            <v>1</v>
          </cell>
          <cell r="C43">
            <v>3</v>
          </cell>
          <cell r="D43">
            <v>24379.02</v>
          </cell>
          <cell r="E43">
            <v>29379.02</v>
          </cell>
          <cell r="F43">
            <v>3</v>
          </cell>
          <cell r="G43" t="str">
            <v>PEAT</v>
          </cell>
        </row>
        <row r="44">
          <cell r="A44" t="str">
            <v>Bellevue ISD2017APD</v>
          </cell>
          <cell r="B44">
            <v>1</v>
          </cell>
          <cell r="C44">
            <v>5</v>
          </cell>
          <cell r="D44">
            <v>1437.23</v>
          </cell>
          <cell r="E44">
            <v>1437.23</v>
          </cell>
          <cell r="F44">
            <v>5</v>
          </cell>
          <cell r="G44" t="str">
            <v>TPS</v>
          </cell>
        </row>
        <row r="45">
          <cell r="A45" t="str">
            <v>Bellevue ISD2021AL</v>
          </cell>
          <cell r="B45">
            <v>1</v>
          </cell>
          <cell r="C45">
            <v>3</v>
          </cell>
          <cell r="D45">
            <v>0</v>
          </cell>
          <cell r="E45">
            <v>0</v>
          </cell>
          <cell r="F45">
            <v>3</v>
          </cell>
          <cell r="G45" t="str">
            <v>PEAT</v>
          </cell>
        </row>
        <row r="46">
          <cell r="A46" t="str">
            <v>Bellevue ISD2021APD</v>
          </cell>
          <cell r="B46">
            <v>1</v>
          </cell>
          <cell r="C46">
            <v>3</v>
          </cell>
          <cell r="D46">
            <v>0</v>
          </cell>
          <cell r="E46">
            <v>0</v>
          </cell>
          <cell r="F46">
            <v>3</v>
          </cell>
          <cell r="G46" t="str">
            <v>PEAT</v>
          </cell>
        </row>
        <row r="47">
          <cell r="A47" t="str">
            <v>Boyd ISD2017APD</v>
          </cell>
          <cell r="B47">
            <v>1</v>
          </cell>
          <cell r="C47">
            <v>3</v>
          </cell>
          <cell r="D47">
            <v>813.68</v>
          </cell>
          <cell r="E47">
            <v>1313.6799999999998</v>
          </cell>
          <cell r="F47">
            <v>3</v>
          </cell>
          <cell r="G47" t="str">
            <v>PEAT</v>
          </cell>
        </row>
        <row r="48">
          <cell r="A48" t="str">
            <v>Boyd ISD2018APD</v>
          </cell>
          <cell r="B48">
            <v>1</v>
          </cell>
          <cell r="C48">
            <v>3</v>
          </cell>
          <cell r="D48">
            <v>11437.470000000001</v>
          </cell>
          <cell r="E48">
            <v>11937.47</v>
          </cell>
          <cell r="F48">
            <v>3</v>
          </cell>
          <cell r="G48" t="str">
            <v>PEAT</v>
          </cell>
        </row>
        <row r="49">
          <cell r="A49" t="str">
            <v>Boyd ISD2018Property</v>
          </cell>
          <cell r="B49">
            <v>1</v>
          </cell>
          <cell r="C49">
            <v>3</v>
          </cell>
          <cell r="D49">
            <v>40498.75</v>
          </cell>
          <cell r="E49">
            <v>50498.75</v>
          </cell>
          <cell r="F49">
            <v>3</v>
          </cell>
          <cell r="G49" t="str">
            <v>PEAT</v>
          </cell>
        </row>
        <row r="50">
          <cell r="A50" t="str">
            <v>Boyd ISD2019APD</v>
          </cell>
          <cell r="B50">
            <v>2</v>
          </cell>
          <cell r="C50">
            <v>6</v>
          </cell>
          <cell r="D50">
            <v>2724.26</v>
          </cell>
          <cell r="E50">
            <v>3724.26</v>
          </cell>
          <cell r="F50">
            <v>3</v>
          </cell>
          <cell r="G50" t="str">
            <v>PEAT</v>
          </cell>
        </row>
        <row r="51">
          <cell r="A51" t="str">
            <v>Boyd ISD2019Property</v>
          </cell>
          <cell r="B51">
            <v>1</v>
          </cell>
          <cell r="C51">
            <v>3</v>
          </cell>
          <cell r="D51">
            <v>13645.1</v>
          </cell>
          <cell r="E51">
            <v>23645.1</v>
          </cell>
          <cell r="F51">
            <v>3</v>
          </cell>
          <cell r="G51" t="str">
            <v>PEAT</v>
          </cell>
        </row>
        <row r="52">
          <cell r="A52" t="str">
            <v>Boyd ISD2020APD</v>
          </cell>
          <cell r="B52">
            <v>1</v>
          </cell>
          <cell r="C52">
            <v>3</v>
          </cell>
          <cell r="D52">
            <v>5060.1400000000003</v>
          </cell>
          <cell r="E52">
            <v>5560.14</v>
          </cell>
          <cell r="F52">
            <v>3</v>
          </cell>
          <cell r="G52" t="str">
            <v>PEAT</v>
          </cell>
        </row>
        <row r="53">
          <cell r="A53" t="str">
            <v>Boyd ISD2020Property</v>
          </cell>
          <cell r="B53">
            <v>1</v>
          </cell>
          <cell r="C53">
            <v>3</v>
          </cell>
          <cell r="D53">
            <v>833</v>
          </cell>
          <cell r="E53">
            <v>32000</v>
          </cell>
          <cell r="F53">
            <v>3</v>
          </cell>
          <cell r="G53" t="str">
            <v>PEAT</v>
          </cell>
        </row>
        <row r="54">
          <cell r="A54" t="str">
            <v>Bronte ISD2019AL</v>
          </cell>
          <cell r="B54">
            <v>1</v>
          </cell>
          <cell r="C54">
            <v>3</v>
          </cell>
          <cell r="D54">
            <v>935.41000000000008</v>
          </cell>
          <cell r="E54">
            <v>935.41</v>
          </cell>
          <cell r="F54">
            <v>3</v>
          </cell>
          <cell r="G54" t="str">
            <v>PEAT</v>
          </cell>
        </row>
        <row r="55">
          <cell r="A55" t="str">
            <v>Bronte ISD2020Property</v>
          </cell>
          <cell r="B55">
            <v>1</v>
          </cell>
          <cell r="C55">
            <v>3</v>
          </cell>
          <cell r="D55">
            <v>68860.42</v>
          </cell>
          <cell r="E55">
            <v>73860.42</v>
          </cell>
          <cell r="F55">
            <v>3</v>
          </cell>
          <cell r="G55" t="str">
            <v>PEAT</v>
          </cell>
        </row>
        <row r="56">
          <cell r="A56" t="str">
            <v>Bronte ISD2021APD</v>
          </cell>
          <cell r="B56">
            <v>1</v>
          </cell>
          <cell r="C56">
            <v>3</v>
          </cell>
          <cell r="D56">
            <v>2705.8300000000004</v>
          </cell>
          <cell r="E56">
            <v>3205.83</v>
          </cell>
          <cell r="F56">
            <v>3</v>
          </cell>
          <cell r="G56" t="str">
            <v>PEAT</v>
          </cell>
        </row>
        <row r="57">
          <cell r="A57" t="str">
            <v>Bynum ISD2017Property</v>
          </cell>
          <cell r="B57">
            <v>1</v>
          </cell>
          <cell r="C57">
            <v>3</v>
          </cell>
          <cell r="D57">
            <v>4606.51</v>
          </cell>
          <cell r="E57">
            <v>9606.51</v>
          </cell>
          <cell r="F57">
            <v>3</v>
          </cell>
          <cell r="G57" t="str">
            <v>PEAT</v>
          </cell>
        </row>
        <row r="58">
          <cell r="A58" t="str">
            <v>Bynum ISD2020Property</v>
          </cell>
          <cell r="B58">
            <v>1</v>
          </cell>
          <cell r="C58">
            <v>3</v>
          </cell>
          <cell r="D58">
            <v>103716.17</v>
          </cell>
          <cell r="E58">
            <v>108716.17</v>
          </cell>
          <cell r="F58">
            <v>3</v>
          </cell>
          <cell r="G58" t="str">
            <v>PEAT</v>
          </cell>
        </row>
        <row r="59">
          <cell r="A59" t="str">
            <v>Bynum ISD2021AL</v>
          </cell>
          <cell r="B59">
            <v>2</v>
          </cell>
          <cell r="C59">
            <v>6</v>
          </cell>
          <cell r="D59">
            <v>6539.04</v>
          </cell>
          <cell r="E59">
            <v>10166.950000000001</v>
          </cell>
          <cell r="F59">
            <v>3</v>
          </cell>
          <cell r="G59" t="str">
            <v>PEAT</v>
          </cell>
        </row>
        <row r="60">
          <cell r="A60" t="str">
            <v>Bynum ISD2021APD</v>
          </cell>
          <cell r="B60">
            <v>1</v>
          </cell>
          <cell r="C60">
            <v>3</v>
          </cell>
          <cell r="D60">
            <v>832.24</v>
          </cell>
          <cell r="E60">
            <v>1332.24</v>
          </cell>
          <cell r="F60">
            <v>3</v>
          </cell>
          <cell r="G60" t="str">
            <v>PEAT</v>
          </cell>
        </row>
        <row r="61">
          <cell r="A61" t="str">
            <v>Canadian ISD2019ELL</v>
          </cell>
          <cell r="B61">
            <v>1</v>
          </cell>
          <cell r="C61">
            <v>3</v>
          </cell>
          <cell r="D61">
            <v>17519.239999999998</v>
          </cell>
          <cell r="E61">
            <v>17519.240000000002</v>
          </cell>
          <cell r="F61">
            <v>3</v>
          </cell>
          <cell r="G61" t="str">
            <v>PEAT</v>
          </cell>
        </row>
        <row r="62">
          <cell r="A62" t="str">
            <v>Canadian ISD2021AL</v>
          </cell>
          <cell r="B62">
            <v>1</v>
          </cell>
          <cell r="C62">
            <v>3</v>
          </cell>
          <cell r="D62">
            <v>0</v>
          </cell>
          <cell r="E62">
            <v>0</v>
          </cell>
          <cell r="F62">
            <v>3</v>
          </cell>
          <cell r="G62" t="str">
            <v>PEAT</v>
          </cell>
        </row>
        <row r="63">
          <cell r="A63" t="str">
            <v>Carlisle ISD2018APD</v>
          </cell>
          <cell r="B63">
            <v>1</v>
          </cell>
          <cell r="C63">
            <v>3</v>
          </cell>
          <cell r="D63">
            <v>7766.14</v>
          </cell>
          <cell r="E63">
            <v>7766.14</v>
          </cell>
          <cell r="F63">
            <v>3</v>
          </cell>
          <cell r="G63" t="str">
            <v>PEAT</v>
          </cell>
        </row>
        <row r="64">
          <cell r="A64" t="str">
            <v>Carlisle ISD2018Property</v>
          </cell>
          <cell r="B64">
            <v>2</v>
          </cell>
          <cell r="C64">
            <v>6</v>
          </cell>
          <cell r="D64">
            <v>147269.63000000003</v>
          </cell>
          <cell r="E64">
            <v>154769.63</v>
          </cell>
          <cell r="F64">
            <v>3</v>
          </cell>
          <cell r="G64" t="str">
            <v>PEAT</v>
          </cell>
        </row>
        <row r="65">
          <cell r="A65" t="str">
            <v>Carlisle ISD2020Property</v>
          </cell>
          <cell r="B65">
            <v>1</v>
          </cell>
          <cell r="C65">
            <v>3</v>
          </cell>
          <cell r="D65">
            <v>562836.47999999998</v>
          </cell>
          <cell r="E65">
            <v>1505000</v>
          </cell>
          <cell r="F65">
            <v>3</v>
          </cell>
          <cell r="G65" t="str">
            <v>PEAT</v>
          </cell>
        </row>
        <row r="66">
          <cell r="A66" t="str">
            <v>Cayuga ISD2017APD</v>
          </cell>
          <cell r="B66">
            <v>1</v>
          </cell>
          <cell r="C66">
            <v>3</v>
          </cell>
          <cell r="D66">
            <v>1531</v>
          </cell>
          <cell r="E66">
            <v>2031</v>
          </cell>
          <cell r="F66">
            <v>3</v>
          </cell>
          <cell r="G66" t="str">
            <v>PEAT</v>
          </cell>
        </row>
        <row r="67">
          <cell r="A67" t="str">
            <v>Cayuga ISD2018AL</v>
          </cell>
          <cell r="B67">
            <v>2</v>
          </cell>
          <cell r="C67">
            <v>6</v>
          </cell>
          <cell r="D67">
            <v>0</v>
          </cell>
          <cell r="E67">
            <v>0</v>
          </cell>
          <cell r="F67">
            <v>3</v>
          </cell>
          <cell r="G67" t="str">
            <v>PEAT</v>
          </cell>
        </row>
        <row r="68">
          <cell r="A68" t="str">
            <v>Cayuga ISD2018APD</v>
          </cell>
          <cell r="B68">
            <v>3</v>
          </cell>
          <cell r="C68">
            <v>9</v>
          </cell>
          <cell r="D68">
            <v>18149.169999999998</v>
          </cell>
          <cell r="E68">
            <v>10192.17</v>
          </cell>
          <cell r="F68">
            <v>3</v>
          </cell>
          <cell r="G68" t="str">
            <v>PEAT</v>
          </cell>
        </row>
        <row r="69">
          <cell r="A69" t="str">
            <v>Cayuga ISD2018Property</v>
          </cell>
          <cell r="B69">
            <v>1</v>
          </cell>
          <cell r="C69">
            <v>3</v>
          </cell>
          <cell r="D69">
            <v>0</v>
          </cell>
          <cell r="E69">
            <v>0</v>
          </cell>
          <cell r="F69">
            <v>3</v>
          </cell>
          <cell r="G69" t="str">
            <v>PEAT</v>
          </cell>
        </row>
        <row r="70">
          <cell r="A70" t="str">
            <v>Cayuga ISD2019APD</v>
          </cell>
          <cell r="B70">
            <v>1</v>
          </cell>
          <cell r="C70">
            <v>3</v>
          </cell>
          <cell r="D70">
            <v>2108.75</v>
          </cell>
          <cell r="E70">
            <v>2608.75</v>
          </cell>
          <cell r="F70">
            <v>3</v>
          </cell>
          <cell r="G70" t="str">
            <v>PEAT</v>
          </cell>
        </row>
        <row r="71">
          <cell r="A71" t="str">
            <v>Cayuga ISD2020Property</v>
          </cell>
          <cell r="B71">
            <v>1</v>
          </cell>
          <cell r="C71">
            <v>3</v>
          </cell>
          <cell r="D71">
            <v>7776.5</v>
          </cell>
          <cell r="E71">
            <v>12776.5</v>
          </cell>
          <cell r="F71">
            <v>3</v>
          </cell>
          <cell r="G71" t="str">
            <v>PEAT</v>
          </cell>
        </row>
        <row r="72">
          <cell r="A72" t="str">
            <v>Cayuga ISD2021AL</v>
          </cell>
          <cell r="B72">
            <v>1</v>
          </cell>
          <cell r="C72">
            <v>3</v>
          </cell>
          <cell r="D72">
            <v>0</v>
          </cell>
          <cell r="E72">
            <v>10000</v>
          </cell>
          <cell r="F72">
            <v>3</v>
          </cell>
          <cell r="G72" t="str">
            <v>PEAT</v>
          </cell>
        </row>
        <row r="73">
          <cell r="A73" t="str">
            <v>Chillicothe ISD2019APD</v>
          </cell>
          <cell r="B73">
            <v>1</v>
          </cell>
          <cell r="C73">
            <v>3</v>
          </cell>
          <cell r="D73">
            <v>7791.0599999999995</v>
          </cell>
          <cell r="E73">
            <v>8291.0600000000013</v>
          </cell>
          <cell r="F73">
            <v>3</v>
          </cell>
          <cell r="G73" t="str">
            <v>PEAT</v>
          </cell>
        </row>
        <row r="74">
          <cell r="A74" t="str">
            <v>Chillicothe ISD2021AL</v>
          </cell>
          <cell r="B74">
            <v>1</v>
          </cell>
          <cell r="C74">
            <v>3</v>
          </cell>
          <cell r="D74">
            <v>0</v>
          </cell>
          <cell r="E74">
            <v>0</v>
          </cell>
          <cell r="F74">
            <v>3</v>
          </cell>
          <cell r="G74" t="str">
            <v>PEAT</v>
          </cell>
        </row>
        <row r="75">
          <cell r="A75" t="str">
            <v>Chillicothe ISD2021APD</v>
          </cell>
          <cell r="B75">
            <v>1</v>
          </cell>
          <cell r="C75">
            <v>3</v>
          </cell>
          <cell r="D75">
            <v>20717.34</v>
          </cell>
          <cell r="E75">
            <v>21650</v>
          </cell>
          <cell r="F75">
            <v>3</v>
          </cell>
          <cell r="G75" t="str">
            <v>PEAT</v>
          </cell>
        </row>
        <row r="76">
          <cell r="A76" t="str">
            <v>Chisum ISD2018APD</v>
          </cell>
          <cell r="B76">
            <v>1</v>
          </cell>
          <cell r="C76">
            <v>3</v>
          </cell>
          <cell r="D76">
            <v>2630.6400000000003</v>
          </cell>
          <cell r="E76">
            <v>3130.64</v>
          </cell>
          <cell r="F76">
            <v>3</v>
          </cell>
          <cell r="G76" t="str">
            <v>PEAT</v>
          </cell>
        </row>
        <row r="77">
          <cell r="A77" t="str">
            <v>Chisum ISD2018Property</v>
          </cell>
          <cell r="B77">
            <v>1</v>
          </cell>
          <cell r="C77">
            <v>3</v>
          </cell>
          <cell r="D77">
            <v>437.5</v>
          </cell>
          <cell r="E77">
            <v>687.5</v>
          </cell>
          <cell r="F77">
            <v>3</v>
          </cell>
          <cell r="G77" t="str">
            <v>PEAT</v>
          </cell>
        </row>
        <row r="78">
          <cell r="A78" t="str">
            <v>Chisum ISD2019Property</v>
          </cell>
          <cell r="B78">
            <v>1</v>
          </cell>
          <cell r="C78">
            <v>3</v>
          </cell>
          <cell r="D78">
            <v>782</v>
          </cell>
          <cell r="E78">
            <v>782</v>
          </cell>
          <cell r="F78">
            <v>3</v>
          </cell>
          <cell r="G78" t="str">
            <v>PEAT</v>
          </cell>
        </row>
        <row r="79">
          <cell r="A79" t="str">
            <v>Chisum ISD2020AL</v>
          </cell>
          <cell r="B79">
            <v>1</v>
          </cell>
          <cell r="C79">
            <v>3</v>
          </cell>
          <cell r="D79">
            <v>704.14</v>
          </cell>
          <cell r="E79">
            <v>704.14</v>
          </cell>
          <cell r="F79">
            <v>3</v>
          </cell>
          <cell r="G79" t="str">
            <v>PEAT</v>
          </cell>
        </row>
        <row r="80">
          <cell r="A80" t="str">
            <v>Chisum ISD2020APD</v>
          </cell>
          <cell r="B80">
            <v>1</v>
          </cell>
          <cell r="C80">
            <v>3</v>
          </cell>
          <cell r="D80">
            <v>0</v>
          </cell>
          <cell r="E80">
            <v>0</v>
          </cell>
          <cell r="F80">
            <v>3</v>
          </cell>
          <cell r="G80" t="str">
            <v>PEAT</v>
          </cell>
        </row>
        <row r="81">
          <cell r="A81" t="str">
            <v>Chisum ISD2020Property</v>
          </cell>
          <cell r="B81">
            <v>2</v>
          </cell>
          <cell r="C81">
            <v>6</v>
          </cell>
          <cell r="D81">
            <v>5455.67</v>
          </cell>
          <cell r="E81">
            <v>10455.67</v>
          </cell>
          <cell r="F81">
            <v>3</v>
          </cell>
          <cell r="G81" t="str">
            <v>PEAT</v>
          </cell>
        </row>
        <row r="82">
          <cell r="A82" t="str">
            <v>Chisum ISD2021AL</v>
          </cell>
          <cell r="B82">
            <v>1</v>
          </cell>
          <cell r="C82">
            <v>3</v>
          </cell>
          <cell r="D82">
            <v>10376.51</v>
          </cell>
          <cell r="E82">
            <v>12550</v>
          </cell>
          <cell r="F82">
            <v>3</v>
          </cell>
          <cell r="G82" t="str">
            <v>PEAT</v>
          </cell>
        </row>
        <row r="83">
          <cell r="A83" t="str">
            <v>Chisum ISD2021APD</v>
          </cell>
          <cell r="B83">
            <v>1</v>
          </cell>
          <cell r="C83">
            <v>3</v>
          </cell>
          <cell r="D83">
            <v>2532.6</v>
          </cell>
          <cell r="E83">
            <v>3032.6</v>
          </cell>
          <cell r="F83">
            <v>3</v>
          </cell>
          <cell r="G83" t="str">
            <v>PEAT</v>
          </cell>
        </row>
        <row r="84">
          <cell r="A84" t="str">
            <v>Chisum ISD2021Property</v>
          </cell>
          <cell r="B84">
            <v>2</v>
          </cell>
          <cell r="C84">
            <v>6</v>
          </cell>
          <cell r="D84">
            <v>426.47</v>
          </cell>
          <cell r="E84">
            <v>7126.47</v>
          </cell>
          <cell r="F84">
            <v>3</v>
          </cell>
          <cell r="G84" t="str">
            <v>PEAT</v>
          </cell>
        </row>
        <row r="85">
          <cell r="A85" t="str">
            <v>City View ISD2018AL</v>
          </cell>
          <cell r="B85">
            <v>1</v>
          </cell>
          <cell r="C85">
            <v>5</v>
          </cell>
          <cell r="D85">
            <v>14994.08</v>
          </cell>
          <cell r="E85">
            <v>14494.08</v>
          </cell>
          <cell r="F85">
            <v>5</v>
          </cell>
          <cell r="G85" t="str">
            <v>TPS</v>
          </cell>
        </row>
        <row r="86">
          <cell r="A86" t="str">
            <v>City View ISD2018Crime</v>
          </cell>
          <cell r="B86">
            <v>1</v>
          </cell>
          <cell r="C86">
            <v>5</v>
          </cell>
          <cell r="D86">
            <v>0</v>
          </cell>
          <cell r="E86">
            <v>0</v>
          </cell>
          <cell r="F86">
            <v>5</v>
          </cell>
          <cell r="G86" t="str">
            <v>TPS</v>
          </cell>
        </row>
        <row r="87">
          <cell r="A87" t="str">
            <v>City View ISD2019Property</v>
          </cell>
          <cell r="B87">
            <v>2</v>
          </cell>
          <cell r="C87">
            <v>6</v>
          </cell>
          <cell r="D87">
            <v>2247962.25</v>
          </cell>
          <cell r="E87">
            <v>2417072.25</v>
          </cell>
          <cell r="F87">
            <v>3</v>
          </cell>
          <cell r="G87" t="str">
            <v>PEAT</v>
          </cell>
        </row>
        <row r="88">
          <cell r="A88" t="str">
            <v>City View ISD2020APD</v>
          </cell>
          <cell r="B88">
            <v>5</v>
          </cell>
          <cell r="C88">
            <v>15</v>
          </cell>
          <cell r="D88">
            <v>30499.350000000002</v>
          </cell>
          <cell r="E88">
            <v>33499.35</v>
          </cell>
          <cell r="F88">
            <v>3</v>
          </cell>
          <cell r="G88" t="str">
            <v>PEAT</v>
          </cell>
        </row>
        <row r="89">
          <cell r="A89" t="str">
            <v>City View ISD2020Property</v>
          </cell>
          <cell r="B89">
            <v>2</v>
          </cell>
          <cell r="C89">
            <v>6</v>
          </cell>
          <cell r="D89">
            <v>37879.79</v>
          </cell>
          <cell r="E89">
            <v>62879.79</v>
          </cell>
          <cell r="F89">
            <v>3</v>
          </cell>
          <cell r="G89" t="str">
            <v>PEAT</v>
          </cell>
        </row>
        <row r="90">
          <cell r="A90" t="str">
            <v>Cleveland ISD2017AL</v>
          </cell>
          <cell r="B90">
            <v>3</v>
          </cell>
          <cell r="C90">
            <v>9</v>
          </cell>
          <cell r="D90">
            <v>9066.58</v>
          </cell>
          <cell r="E90">
            <v>9066.58</v>
          </cell>
          <cell r="F90">
            <v>3</v>
          </cell>
          <cell r="G90" t="str">
            <v>PEAT</v>
          </cell>
        </row>
        <row r="91">
          <cell r="A91" t="str">
            <v>Cleveland ISD2017APD</v>
          </cell>
          <cell r="B91">
            <v>2</v>
          </cell>
          <cell r="C91">
            <v>6</v>
          </cell>
          <cell r="D91">
            <v>26803.03</v>
          </cell>
          <cell r="E91">
            <v>27403.03</v>
          </cell>
          <cell r="F91">
            <v>3</v>
          </cell>
          <cell r="G91" t="str">
            <v>PEAT</v>
          </cell>
        </row>
        <row r="92">
          <cell r="A92" t="str">
            <v>Cleveland ISD2017ELL</v>
          </cell>
          <cell r="B92">
            <v>1</v>
          </cell>
          <cell r="C92">
            <v>3</v>
          </cell>
          <cell r="D92">
            <v>1250</v>
          </cell>
          <cell r="E92">
            <v>1250</v>
          </cell>
          <cell r="F92">
            <v>3</v>
          </cell>
          <cell r="G92" t="str">
            <v>PEAT</v>
          </cell>
        </row>
        <row r="93">
          <cell r="A93" t="str">
            <v>Cleveland ISD2018AL</v>
          </cell>
          <cell r="B93">
            <v>5</v>
          </cell>
          <cell r="C93">
            <v>15</v>
          </cell>
          <cell r="D93">
            <v>125018.23000000001</v>
          </cell>
          <cell r="E93">
            <v>125018.23</v>
          </cell>
          <cell r="F93">
            <v>3</v>
          </cell>
          <cell r="G93" t="str">
            <v>PEAT</v>
          </cell>
        </row>
        <row r="94">
          <cell r="A94" t="str">
            <v>Cleveland ISD2018APD</v>
          </cell>
          <cell r="B94">
            <v>3</v>
          </cell>
          <cell r="C94">
            <v>9</v>
          </cell>
          <cell r="D94">
            <v>19356.71</v>
          </cell>
          <cell r="E94">
            <v>20356.71</v>
          </cell>
          <cell r="F94">
            <v>3</v>
          </cell>
          <cell r="G94" t="str">
            <v>PEAT</v>
          </cell>
        </row>
        <row r="95">
          <cell r="A95" t="str">
            <v>Cleveland ISD2018EB</v>
          </cell>
          <cell r="B95">
            <v>1</v>
          </cell>
          <cell r="C95">
            <v>3</v>
          </cell>
          <cell r="D95">
            <v>1086.06</v>
          </cell>
          <cell r="E95">
            <v>1086.06</v>
          </cell>
          <cell r="F95">
            <v>3</v>
          </cell>
          <cell r="G95" t="str">
            <v>PEAT</v>
          </cell>
        </row>
        <row r="96">
          <cell r="A96" t="str">
            <v>Cleveland ISD2019AL</v>
          </cell>
          <cell r="B96">
            <v>4</v>
          </cell>
          <cell r="C96">
            <v>12</v>
          </cell>
          <cell r="D96">
            <v>12927.919999999998</v>
          </cell>
          <cell r="E96">
            <v>12927.919999999998</v>
          </cell>
          <cell r="F96">
            <v>3</v>
          </cell>
          <cell r="G96" t="str">
            <v>PEAT</v>
          </cell>
        </row>
        <row r="97">
          <cell r="A97" t="str">
            <v>Cleveland ISD2019APD</v>
          </cell>
          <cell r="B97">
            <v>2</v>
          </cell>
          <cell r="C97">
            <v>6</v>
          </cell>
          <cell r="D97">
            <v>22089.58</v>
          </cell>
          <cell r="E97">
            <v>1548.2100000000019</v>
          </cell>
          <cell r="F97">
            <v>3</v>
          </cell>
          <cell r="G97" t="str">
            <v>PEAT</v>
          </cell>
        </row>
        <row r="98">
          <cell r="A98" t="str">
            <v>Cleveland ISD2019GL</v>
          </cell>
          <cell r="B98">
            <v>1</v>
          </cell>
          <cell r="C98">
            <v>3</v>
          </cell>
          <cell r="D98">
            <v>0</v>
          </cell>
          <cell r="E98">
            <v>0</v>
          </cell>
          <cell r="F98">
            <v>3</v>
          </cell>
          <cell r="G98" t="str">
            <v>PEAT</v>
          </cell>
        </row>
        <row r="99">
          <cell r="A99" t="str">
            <v>Cleveland ISD2019Property</v>
          </cell>
          <cell r="B99">
            <v>1</v>
          </cell>
          <cell r="C99">
            <v>3</v>
          </cell>
          <cell r="D99">
            <v>12074</v>
          </cell>
          <cell r="E99">
            <v>12574</v>
          </cell>
          <cell r="F99">
            <v>3</v>
          </cell>
          <cell r="G99" t="str">
            <v>PEAT</v>
          </cell>
        </row>
        <row r="100">
          <cell r="A100" t="str">
            <v>Cleveland ISD2020AL</v>
          </cell>
          <cell r="B100">
            <v>4</v>
          </cell>
          <cell r="C100">
            <v>12</v>
          </cell>
          <cell r="D100">
            <v>31945.489999999998</v>
          </cell>
          <cell r="E100">
            <v>31820.49</v>
          </cell>
          <cell r="F100">
            <v>3</v>
          </cell>
          <cell r="G100" t="str">
            <v>PEAT</v>
          </cell>
        </row>
        <row r="101">
          <cell r="A101" t="str">
            <v>Cleveland ISD2020Property</v>
          </cell>
          <cell r="B101">
            <v>2</v>
          </cell>
          <cell r="C101">
            <v>6</v>
          </cell>
          <cell r="D101">
            <v>802651.76</v>
          </cell>
          <cell r="E101">
            <v>813151.76</v>
          </cell>
          <cell r="F101">
            <v>3</v>
          </cell>
          <cell r="G101" t="str">
            <v>PEAT</v>
          </cell>
        </row>
        <row r="102">
          <cell r="A102" t="str">
            <v>Cleveland ISD2021AL</v>
          </cell>
          <cell r="B102">
            <v>5</v>
          </cell>
          <cell r="C102">
            <v>15</v>
          </cell>
          <cell r="D102">
            <v>14477.31</v>
          </cell>
          <cell r="E102">
            <v>21110.26</v>
          </cell>
          <cell r="F102">
            <v>3</v>
          </cell>
          <cell r="G102" t="str">
            <v>PEAT</v>
          </cell>
        </row>
        <row r="103">
          <cell r="A103" t="str">
            <v>Cleveland ISD2021APD</v>
          </cell>
          <cell r="B103">
            <v>1</v>
          </cell>
          <cell r="C103">
            <v>3</v>
          </cell>
          <cell r="D103">
            <v>14460.93</v>
          </cell>
          <cell r="E103">
            <v>15000</v>
          </cell>
          <cell r="F103">
            <v>3</v>
          </cell>
          <cell r="G103" t="str">
            <v>PEAT</v>
          </cell>
        </row>
        <row r="104">
          <cell r="A104" t="str">
            <v>Clyde CISD2017AL</v>
          </cell>
          <cell r="B104">
            <v>2</v>
          </cell>
          <cell r="C104">
            <v>12</v>
          </cell>
          <cell r="D104">
            <v>8025</v>
          </cell>
          <cell r="E104">
            <v>8025</v>
          </cell>
          <cell r="F104">
            <v>6</v>
          </cell>
          <cell r="G104" t="str">
            <v>TREA</v>
          </cell>
        </row>
        <row r="105">
          <cell r="A105" t="str">
            <v>Clyde CISD2021Property</v>
          </cell>
          <cell r="B105">
            <v>1</v>
          </cell>
          <cell r="C105">
            <v>3</v>
          </cell>
          <cell r="D105">
            <v>0</v>
          </cell>
          <cell r="E105">
            <v>0</v>
          </cell>
          <cell r="F105">
            <v>3</v>
          </cell>
          <cell r="G105" t="str">
            <v>PEAT</v>
          </cell>
        </row>
        <row r="106">
          <cell r="A106" t="str">
            <v>Cross Plains ISD2019AL</v>
          </cell>
          <cell r="B106">
            <v>1</v>
          </cell>
          <cell r="C106">
            <v>3</v>
          </cell>
          <cell r="D106">
            <v>944.27</v>
          </cell>
          <cell r="E106">
            <v>944.27</v>
          </cell>
          <cell r="F106">
            <v>3</v>
          </cell>
          <cell r="G106" t="str">
            <v>PEAT</v>
          </cell>
        </row>
        <row r="107">
          <cell r="A107" t="str">
            <v>DeLeon ISD2017APD</v>
          </cell>
          <cell r="B107">
            <v>6</v>
          </cell>
          <cell r="C107">
            <v>18</v>
          </cell>
          <cell r="D107">
            <v>23992.73</v>
          </cell>
          <cell r="E107">
            <v>24492.73</v>
          </cell>
          <cell r="F107">
            <v>3</v>
          </cell>
          <cell r="G107" t="str">
            <v>PEAT</v>
          </cell>
        </row>
        <row r="108">
          <cell r="A108" t="str">
            <v>DeLeon ISD2017Property</v>
          </cell>
          <cell r="B108">
            <v>2</v>
          </cell>
          <cell r="C108">
            <v>6</v>
          </cell>
          <cell r="D108">
            <v>2331969.9899999998</v>
          </cell>
          <cell r="E108">
            <v>2382219.9899999998</v>
          </cell>
          <cell r="F108">
            <v>3</v>
          </cell>
          <cell r="G108" t="str">
            <v>PEAT</v>
          </cell>
        </row>
        <row r="109">
          <cell r="A109" t="str">
            <v>DeLeon ISD2018APD</v>
          </cell>
          <cell r="B109">
            <v>3</v>
          </cell>
          <cell r="C109">
            <v>9</v>
          </cell>
          <cell r="D109">
            <v>327.31</v>
          </cell>
          <cell r="E109">
            <v>827.31</v>
          </cell>
          <cell r="F109">
            <v>3</v>
          </cell>
          <cell r="G109" t="str">
            <v>PEAT</v>
          </cell>
        </row>
        <row r="110">
          <cell r="A110" t="str">
            <v>DeLeon ISD2018Property</v>
          </cell>
          <cell r="B110">
            <v>2</v>
          </cell>
          <cell r="C110">
            <v>6</v>
          </cell>
          <cell r="D110">
            <v>10581.199999999999</v>
          </cell>
          <cell r="E110">
            <v>30387.699999999997</v>
          </cell>
          <cell r="F110">
            <v>3</v>
          </cell>
          <cell r="G110" t="str">
            <v>PEAT</v>
          </cell>
        </row>
        <row r="111">
          <cell r="A111" t="str">
            <v>DeLeon ISD2020APD</v>
          </cell>
          <cell r="B111">
            <v>1</v>
          </cell>
          <cell r="C111">
            <v>3</v>
          </cell>
          <cell r="D111">
            <v>50</v>
          </cell>
          <cell r="E111">
            <v>50</v>
          </cell>
          <cell r="F111">
            <v>3</v>
          </cell>
          <cell r="G111" t="str">
            <v>PEAT</v>
          </cell>
        </row>
        <row r="112">
          <cell r="A112" t="str">
            <v>DeLeon ISD2020Property</v>
          </cell>
          <cell r="B112">
            <v>2</v>
          </cell>
          <cell r="C112">
            <v>6</v>
          </cell>
          <cell r="D112">
            <v>128604.09</v>
          </cell>
          <cell r="E112">
            <v>138604.09</v>
          </cell>
          <cell r="F112">
            <v>3</v>
          </cell>
          <cell r="G112" t="str">
            <v>PEAT</v>
          </cell>
        </row>
        <row r="113">
          <cell r="A113" t="str">
            <v>East Texas Charter School2017APD</v>
          </cell>
          <cell r="B113">
            <v>1</v>
          </cell>
          <cell r="C113">
            <v>3</v>
          </cell>
          <cell r="D113">
            <v>5011.9699999999993</v>
          </cell>
          <cell r="E113">
            <v>5511.97</v>
          </cell>
          <cell r="F113">
            <v>3</v>
          </cell>
          <cell r="G113" t="str">
            <v>PEAT</v>
          </cell>
        </row>
        <row r="114">
          <cell r="A114" t="str">
            <v>East Texas Charter School2018APD</v>
          </cell>
          <cell r="B114">
            <v>1</v>
          </cell>
          <cell r="C114">
            <v>3</v>
          </cell>
          <cell r="D114">
            <v>219</v>
          </cell>
          <cell r="E114">
            <v>219</v>
          </cell>
          <cell r="F114">
            <v>3</v>
          </cell>
          <cell r="G114" t="str">
            <v>PEAT</v>
          </cell>
        </row>
        <row r="115">
          <cell r="A115" t="str">
            <v>East Texas Charter School2020Property</v>
          </cell>
          <cell r="B115">
            <v>1</v>
          </cell>
          <cell r="C115">
            <v>3</v>
          </cell>
          <cell r="D115">
            <v>13788.3</v>
          </cell>
          <cell r="E115">
            <v>18788.3</v>
          </cell>
          <cell r="F115">
            <v>3</v>
          </cell>
          <cell r="G115" t="str">
            <v>PEAT</v>
          </cell>
        </row>
        <row r="116">
          <cell r="A116" t="str">
            <v>Electra ISD2017APD</v>
          </cell>
          <cell r="B116">
            <v>10</v>
          </cell>
          <cell r="C116">
            <v>30</v>
          </cell>
          <cell r="D116">
            <v>33045.83</v>
          </cell>
          <cell r="E116">
            <v>33045.83</v>
          </cell>
          <cell r="F116">
            <v>3</v>
          </cell>
          <cell r="G116" t="str">
            <v>PEAT</v>
          </cell>
        </row>
        <row r="117">
          <cell r="A117" t="str">
            <v>Electra ISD2017Property</v>
          </cell>
          <cell r="B117">
            <v>2</v>
          </cell>
          <cell r="C117">
            <v>6</v>
          </cell>
          <cell r="D117">
            <v>4409867.0199999996</v>
          </cell>
          <cell r="E117">
            <v>4459867.0199999996</v>
          </cell>
          <cell r="F117">
            <v>3</v>
          </cell>
          <cell r="G117" t="str">
            <v>PEAT</v>
          </cell>
        </row>
        <row r="118">
          <cell r="A118" t="str">
            <v>Electra ISD2019AL</v>
          </cell>
          <cell r="B118">
            <v>1</v>
          </cell>
          <cell r="C118">
            <v>3</v>
          </cell>
          <cell r="D118">
            <v>1872.9499999999998</v>
          </cell>
          <cell r="E118">
            <v>1872.95</v>
          </cell>
          <cell r="F118">
            <v>3</v>
          </cell>
          <cell r="G118" t="str">
            <v>PEAT</v>
          </cell>
        </row>
        <row r="119">
          <cell r="A119" t="str">
            <v>Elkhart ISD2017AL</v>
          </cell>
          <cell r="B119">
            <v>1</v>
          </cell>
          <cell r="C119">
            <v>3</v>
          </cell>
          <cell r="D119">
            <v>4326.08</v>
          </cell>
          <cell r="E119">
            <v>4326.08</v>
          </cell>
          <cell r="F119">
            <v>3</v>
          </cell>
          <cell r="G119" t="str">
            <v>PEAT</v>
          </cell>
        </row>
        <row r="120">
          <cell r="A120" t="str">
            <v>Elkhart ISD2018Property</v>
          </cell>
          <cell r="B120">
            <v>1</v>
          </cell>
          <cell r="C120">
            <v>3</v>
          </cell>
          <cell r="D120">
            <v>739.5</v>
          </cell>
          <cell r="E120">
            <v>739.5</v>
          </cell>
          <cell r="F120">
            <v>3</v>
          </cell>
          <cell r="G120" t="str">
            <v>PEAT</v>
          </cell>
        </row>
        <row r="121">
          <cell r="A121" t="str">
            <v>Elkhart ISD2019APD</v>
          </cell>
          <cell r="B121">
            <v>1</v>
          </cell>
          <cell r="C121">
            <v>3</v>
          </cell>
          <cell r="D121">
            <v>0</v>
          </cell>
          <cell r="E121">
            <v>0</v>
          </cell>
          <cell r="F121">
            <v>3</v>
          </cell>
          <cell r="G121" t="str">
            <v>PEAT</v>
          </cell>
        </row>
        <row r="122">
          <cell r="A122" t="str">
            <v>Elkhart ISD2019Property</v>
          </cell>
          <cell r="B122">
            <v>1</v>
          </cell>
          <cell r="C122">
            <v>3</v>
          </cell>
          <cell r="D122">
            <v>6279.1</v>
          </cell>
          <cell r="E122">
            <v>16279.1</v>
          </cell>
          <cell r="F122">
            <v>3</v>
          </cell>
          <cell r="G122" t="str">
            <v>PEAT</v>
          </cell>
        </row>
        <row r="123">
          <cell r="A123" t="str">
            <v>Elkhart ISD2020Property</v>
          </cell>
          <cell r="B123">
            <v>3</v>
          </cell>
          <cell r="C123">
            <v>9</v>
          </cell>
          <cell r="D123">
            <v>115965.15</v>
          </cell>
          <cell r="E123">
            <v>135965.15000000002</v>
          </cell>
          <cell r="F123">
            <v>3</v>
          </cell>
          <cell r="G123" t="str">
            <v>PEAT</v>
          </cell>
        </row>
        <row r="124">
          <cell r="A124" t="str">
            <v>Elkhart ISD2021AL</v>
          </cell>
          <cell r="B124">
            <v>4</v>
          </cell>
          <cell r="C124">
            <v>12</v>
          </cell>
          <cell r="D124">
            <v>32083.479999999996</v>
          </cell>
          <cell r="E124">
            <v>38551.81</v>
          </cell>
          <cell r="F124">
            <v>3</v>
          </cell>
          <cell r="G124" t="str">
            <v>PEAT</v>
          </cell>
        </row>
        <row r="125">
          <cell r="A125" t="str">
            <v>Elkhart ISD2021APD</v>
          </cell>
          <cell r="B125">
            <v>3</v>
          </cell>
          <cell r="C125">
            <v>9</v>
          </cell>
          <cell r="D125">
            <v>5772.65</v>
          </cell>
          <cell r="E125">
            <v>16414.41</v>
          </cell>
          <cell r="F125">
            <v>3</v>
          </cell>
          <cell r="G125" t="str">
            <v>PEAT</v>
          </cell>
        </row>
        <row r="126">
          <cell r="A126" t="str">
            <v>Elkhart ISD2021GL</v>
          </cell>
          <cell r="B126">
            <v>1</v>
          </cell>
          <cell r="C126">
            <v>3</v>
          </cell>
          <cell r="D126">
            <v>0</v>
          </cell>
          <cell r="E126">
            <v>0</v>
          </cell>
          <cell r="F126">
            <v>3</v>
          </cell>
          <cell r="G126" t="str">
            <v>PEAT</v>
          </cell>
        </row>
        <row r="127">
          <cell r="A127" t="str">
            <v>Eula ISD2017AL</v>
          </cell>
          <cell r="B127">
            <v>1</v>
          </cell>
          <cell r="C127">
            <v>6</v>
          </cell>
          <cell r="D127">
            <v>1783</v>
          </cell>
          <cell r="E127">
            <v>1783</v>
          </cell>
          <cell r="F127">
            <v>6</v>
          </cell>
          <cell r="G127" t="str">
            <v>TREA</v>
          </cell>
        </row>
        <row r="128">
          <cell r="A128" t="str">
            <v>Eula ISD2018APD</v>
          </cell>
          <cell r="B128">
            <v>2</v>
          </cell>
          <cell r="C128">
            <v>12</v>
          </cell>
          <cell r="D128">
            <v>8206</v>
          </cell>
          <cell r="E128">
            <v>8206</v>
          </cell>
          <cell r="F128">
            <v>6</v>
          </cell>
          <cell r="G128" t="str">
            <v>TREA</v>
          </cell>
        </row>
        <row r="129">
          <cell r="A129" t="str">
            <v>Eula ISD2019APD</v>
          </cell>
          <cell r="B129">
            <v>1</v>
          </cell>
          <cell r="C129">
            <v>3</v>
          </cell>
          <cell r="D129">
            <v>5376.11</v>
          </cell>
          <cell r="E129">
            <v>5876.11</v>
          </cell>
          <cell r="F129">
            <v>3</v>
          </cell>
          <cell r="G129" t="str">
            <v>PEAT</v>
          </cell>
        </row>
        <row r="130">
          <cell r="A130" t="str">
            <v>Eula ISD2020APD</v>
          </cell>
          <cell r="B130">
            <v>1</v>
          </cell>
          <cell r="C130">
            <v>3</v>
          </cell>
          <cell r="D130">
            <v>3938.28</v>
          </cell>
          <cell r="E130">
            <v>4438.2800000000007</v>
          </cell>
          <cell r="F130">
            <v>3</v>
          </cell>
          <cell r="G130" t="str">
            <v>PEAT</v>
          </cell>
        </row>
        <row r="131">
          <cell r="A131" t="str">
            <v>Eula ISD2020Property</v>
          </cell>
          <cell r="B131">
            <v>2</v>
          </cell>
          <cell r="C131">
            <v>6</v>
          </cell>
          <cell r="D131">
            <v>51404.270000000004</v>
          </cell>
          <cell r="E131">
            <v>56904.27</v>
          </cell>
          <cell r="F131">
            <v>3</v>
          </cell>
          <cell r="G131" t="str">
            <v>PEAT</v>
          </cell>
        </row>
        <row r="132">
          <cell r="A132" t="str">
            <v>Farmersville ISD2017Property</v>
          </cell>
          <cell r="B132">
            <v>1</v>
          </cell>
          <cell r="C132">
            <v>1</v>
          </cell>
          <cell r="D132">
            <v>0</v>
          </cell>
          <cell r="E132">
            <v>0</v>
          </cell>
          <cell r="F132">
            <v>1</v>
          </cell>
          <cell r="G132" t="str">
            <v>Hartford</v>
          </cell>
        </row>
        <row r="133">
          <cell r="A133" t="str">
            <v>Farmersville ISD2018Property</v>
          </cell>
          <cell r="B133">
            <v>1</v>
          </cell>
          <cell r="C133">
            <v>1</v>
          </cell>
          <cell r="D133">
            <v>0</v>
          </cell>
          <cell r="E133">
            <v>0</v>
          </cell>
          <cell r="F133">
            <v>1</v>
          </cell>
          <cell r="G133" t="str">
            <v>Hartford</v>
          </cell>
        </row>
        <row r="134">
          <cell r="A134" t="str">
            <v>Farmersville ISD2019Property</v>
          </cell>
          <cell r="B134">
            <v>1</v>
          </cell>
          <cell r="C134">
            <v>1</v>
          </cell>
          <cell r="D134">
            <v>0</v>
          </cell>
          <cell r="E134">
            <v>0</v>
          </cell>
          <cell r="F134">
            <v>1</v>
          </cell>
          <cell r="G134" t="str">
            <v>Hartford</v>
          </cell>
        </row>
        <row r="135">
          <cell r="A135" t="str">
            <v>Farmersville ISD2020AL</v>
          </cell>
          <cell r="B135">
            <v>1</v>
          </cell>
          <cell r="C135">
            <v>3</v>
          </cell>
          <cell r="D135">
            <v>2080.69</v>
          </cell>
          <cell r="E135">
            <v>2080.69</v>
          </cell>
          <cell r="F135">
            <v>3</v>
          </cell>
          <cell r="G135" t="str">
            <v>PEAT</v>
          </cell>
        </row>
        <row r="136">
          <cell r="A136" t="str">
            <v>Farmersville ISD2020APD</v>
          </cell>
          <cell r="B136">
            <v>1</v>
          </cell>
          <cell r="C136">
            <v>3</v>
          </cell>
          <cell r="D136">
            <v>1070.77</v>
          </cell>
          <cell r="E136">
            <v>2070.77</v>
          </cell>
          <cell r="F136">
            <v>3</v>
          </cell>
          <cell r="G136" t="str">
            <v>PEAT</v>
          </cell>
        </row>
        <row r="137">
          <cell r="A137" t="str">
            <v>Farmersville ISD2020Property</v>
          </cell>
          <cell r="B137">
            <v>1</v>
          </cell>
          <cell r="C137">
            <v>3</v>
          </cell>
          <cell r="D137">
            <v>0</v>
          </cell>
          <cell r="E137">
            <v>0</v>
          </cell>
          <cell r="F137">
            <v>3</v>
          </cell>
          <cell r="G137" t="str">
            <v>PEAT</v>
          </cell>
        </row>
        <row r="138">
          <cell r="A138" t="str">
            <v>Farmersville ISD2021AL</v>
          </cell>
          <cell r="B138">
            <v>2</v>
          </cell>
          <cell r="C138">
            <v>6</v>
          </cell>
          <cell r="D138">
            <v>12066.789999999999</v>
          </cell>
          <cell r="E138">
            <v>13005.98</v>
          </cell>
          <cell r="F138">
            <v>3</v>
          </cell>
          <cell r="G138" t="str">
            <v>PEAT</v>
          </cell>
        </row>
        <row r="139">
          <cell r="A139" t="str">
            <v>Farmersville ISD2021APD</v>
          </cell>
          <cell r="B139">
            <v>4</v>
          </cell>
          <cell r="C139">
            <v>12</v>
          </cell>
          <cell r="D139">
            <v>18739.600000000002</v>
          </cell>
          <cell r="E139">
            <v>25539.599999999999</v>
          </cell>
          <cell r="F139">
            <v>3</v>
          </cell>
          <cell r="G139" t="str">
            <v>PEAT</v>
          </cell>
        </row>
        <row r="140">
          <cell r="A140" t="str">
            <v>Farmersville ISD2021LEL</v>
          </cell>
          <cell r="B140">
            <v>1</v>
          </cell>
          <cell r="C140">
            <v>3</v>
          </cell>
          <cell r="D140">
            <v>0</v>
          </cell>
          <cell r="E140">
            <v>0</v>
          </cell>
          <cell r="F140">
            <v>3</v>
          </cell>
          <cell r="G140" t="str">
            <v>PEAT</v>
          </cell>
        </row>
        <row r="141">
          <cell r="A141" t="str">
            <v>Floydada ISD2017AL</v>
          </cell>
          <cell r="B141">
            <v>1</v>
          </cell>
          <cell r="C141">
            <v>3</v>
          </cell>
          <cell r="D141">
            <v>1054.8599999999999</v>
          </cell>
          <cell r="E141">
            <v>1054.8599999999999</v>
          </cell>
          <cell r="F141">
            <v>3</v>
          </cell>
          <cell r="G141" t="str">
            <v>PEAT</v>
          </cell>
        </row>
        <row r="142">
          <cell r="A142" t="str">
            <v>Floydada ISD2017APD</v>
          </cell>
          <cell r="B142">
            <v>1</v>
          </cell>
          <cell r="C142">
            <v>3</v>
          </cell>
          <cell r="D142">
            <v>3434.57</v>
          </cell>
          <cell r="E142">
            <v>4434.57</v>
          </cell>
          <cell r="F142">
            <v>3</v>
          </cell>
          <cell r="G142" t="str">
            <v>PEAT</v>
          </cell>
        </row>
        <row r="143">
          <cell r="A143" t="str">
            <v>Floydada ISD2017Property</v>
          </cell>
          <cell r="B143">
            <v>14</v>
          </cell>
          <cell r="C143">
            <v>42</v>
          </cell>
          <cell r="D143">
            <v>1610911.78</v>
          </cell>
          <cell r="E143">
            <v>1628661.78</v>
          </cell>
          <cell r="F143">
            <v>3</v>
          </cell>
          <cell r="G143" t="str">
            <v>PEAT</v>
          </cell>
        </row>
        <row r="144">
          <cell r="A144" t="str">
            <v>Floydada ISD2018AL</v>
          </cell>
          <cell r="B144">
            <v>1</v>
          </cell>
          <cell r="C144">
            <v>3</v>
          </cell>
          <cell r="D144">
            <v>2768.42</v>
          </cell>
          <cell r="E144">
            <v>2768.42</v>
          </cell>
          <cell r="F144">
            <v>3</v>
          </cell>
          <cell r="G144" t="str">
            <v>PEAT</v>
          </cell>
        </row>
        <row r="145">
          <cell r="A145" t="str">
            <v>Floydada ISD2018APD</v>
          </cell>
          <cell r="B145">
            <v>4</v>
          </cell>
          <cell r="C145">
            <v>12</v>
          </cell>
          <cell r="D145">
            <v>7375.26</v>
          </cell>
          <cell r="E145">
            <v>11375.259999999998</v>
          </cell>
          <cell r="F145">
            <v>3</v>
          </cell>
          <cell r="G145" t="str">
            <v>PEAT</v>
          </cell>
        </row>
        <row r="146">
          <cell r="A146" t="str">
            <v>Floydada ISD2018Property</v>
          </cell>
          <cell r="B146">
            <v>23</v>
          </cell>
          <cell r="C146">
            <v>69</v>
          </cell>
          <cell r="D146">
            <v>8348.7599999999984</v>
          </cell>
          <cell r="E146">
            <v>14098.759999999998</v>
          </cell>
          <cell r="F146">
            <v>3</v>
          </cell>
          <cell r="G146" t="str">
            <v>PEAT</v>
          </cell>
        </row>
        <row r="147">
          <cell r="A147" t="str">
            <v>Floydada ISD2019AL</v>
          </cell>
          <cell r="B147">
            <v>1</v>
          </cell>
          <cell r="C147">
            <v>3</v>
          </cell>
          <cell r="D147">
            <v>3498.93</v>
          </cell>
          <cell r="E147">
            <v>3498.93</v>
          </cell>
          <cell r="F147">
            <v>3</v>
          </cell>
          <cell r="G147" t="str">
            <v>PEAT</v>
          </cell>
        </row>
        <row r="148">
          <cell r="A148" t="str">
            <v>Floydada ISD2019APD</v>
          </cell>
          <cell r="B148">
            <v>2</v>
          </cell>
          <cell r="C148">
            <v>6</v>
          </cell>
          <cell r="D148">
            <v>17857.71</v>
          </cell>
          <cell r="E148">
            <v>18580.41</v>
          </cell>
          <cell r="F148">
            <v>3</v>
          </cell>
          <cell r="G148" t="str">
            <v>PEAT</v>
          </cell>
        </row>
        <row r="149">
          <cell r="A149" t="str">
            <v>Floydada ISD2019Property</v>
          </cell>
          <cell r="B149">
            <v>1</v>
          </cell>
          <cell r="C149">
            <v>3</v>
          </cell>
          <cell r="D149">
            <v>0</v>
          </cell>
          <cell r="E149">
            <v>0</v>
          </cell>
          <cell r="F149">
            <v>3</v>
          </cell>
          <cell r="G149" t="str">
            <v>PEAT</v>
          </cell>
        </row>
        <row r="150">
          <cell r="A150" t="str">
            <v>Floydada ISD2020AL</v>
          </cell>
          <cell r="B150">
            <v>1</v>
          </cell>
          <cell r="C150">
            <v>3</v>
          </cell>
          <cell r="D150">
            <v>2901.01</v>
          </cell>
          <cell r="E150">
            <v>2901.01</v>
          </cell>
          <cell r="F150">
            <v>3</v>
          </cell>
          <cell r="G150" t="str">
            <v>PEAT</v>
          </cell>
        </row>
        <row r="151">
          <cell r="A151" t="str">
            <v>Floydada ISD2021Property</v>
          </cell>
          <cell r="B151">
            <v>1</v>
          </cell>
          <cell r="C151">
            <v>3</v>
          </cell>
          <cell r="D151">
            <v>0</v>
          </cell>
          <cell r="E151">
            <v>993.25</v>
          </cell>
          <cell r="F151">
            <v>3</v>
          </cell>
          <cell r="G151" t="str">
            <v>PEAT</v>
          </cell>
        </row>
        <row r="152">
          <cell r="A152" t="str">
            <v>Frank Phillips College2017AL</v>
          </cell>
          <cell r="B152">
            <v>1</v>
          </cell>
          <cell r="C152">
            <v>3</v>
          </cell>
          <cell r="D152">
            <v>2506.98</v>
          </cell>
          <cell r="E152">
            <v>2506.98</v>
          </cell>
          <cell r="F152">
            <v>3</v>
          </cell>
          <cell r="G152" t="str">
            <v>PEAT</v>
          </cell>
        </row>
        <row r="153">
          <cell r="A153" t="str">
            <v>Frank Phillips College2017APD</v>
          </cell>
          <cell r="B153">
            <v>2</v>
          </cell>
          <cell r="C153">
            <v>6</v>
          </cell>
          <cell r="D153">
            <v>3138</v>
          </cell>
          <cell r="E153">
            <v>3938</v>
          </cell>
          <cell r="F153">
            <v>3</v>
          </cell>
          <cell r="G153" t="str">
            <v>PEAT</v>
          </cell>
        </row>
        <row r="154">
          <cell r="A154" t="str">
            <v>Frank Phillips College2017ELL</v>
          </cell>
          <cell r="B154">
            <v>1</v>
          </cell>
          <cell r="C154">
            <v>3</v>
          </cell>
          <cell r="D154">
            <v>1250</v>
          </cell>
          <cell r="E154">
            <v>1250</v>
          </cell>
          <cell r="F154">
            <v>3</v>
          </cell>
          <cell r="G154" t="str">
            <v>PEAT</v>
          </cell>
        </row>
        <row r="155">
          <cell r="A155" t="str">
            <v>Frank Phillips College2019Property</v>
          </cell>
          <cell r="B155">
            <v>1</v>
          </cell>
          <cell r="C155">
            <v>3</v>
          </cell>
          <cell r="D155">
            <v>0</v>
          </cell>
          <cell r="E155">
            <v>250000</v>
          </cell>
          <cell r="F155">
            <v>3</v>
          </cell>
          <cell r="G155" t="str">
            <v>PEAT</v>
          </cell>
        </row>
        <row r="156">
          <cell r="A156" t="str">
            <v>Frank Phillips College2020Property</v>
          </cell>
          <cell r="B156">
            <v>1</v>
          </cell>
          <cell r="C156">
            <v>3</v>
          </cell>
          <cell r="D156">
            <v>0</v>
          </cell>
          <cell r="E156">
            <v>250000</v>
          </cell>
          <cell r="F156">
            <v>3</v>
          </cell>
          <cell r="G156" t="str">
            <v>PEAT</v>
          </cell>
        </row>
        <row r="157">
          <cell r="A157" t="str">
            <v>Frankston ISD2017AL</v>
          </cell>
          <cell r="B157">
            <v>1</v>
          </cell>
          <cell r="C157">
            <v>3</v>
          </cell>
          <cell r="D157">
            <v>2566.44</v>
          </cell>
          <cell r="E157">
            <v>2566.44</v>
          </cell>
          <cell r="F157">
            <v>3</v>
          </cell>
          <cell r="G157" t="str">
            <v>PEAT</v>
          </cell>
        </row>
        <row r="158">
          <cell r="A158" t="str">
            <v>Frankston ISD2017GL</v>
          </cell>
          <cell r="B158">
            <v>1</v>
          </cell>
          <cell r="C158">
            <v>3</v>
          </cell>
          <cell r="D158">
            <v>0</v>
          </cell>
          <cell r="E158">
            <v>0</v>
          </cell>
          <cell r="F158">
            <v>3</v>
          </cell>
          <cell r="G158" t="str">
            <v>PEAT</v>
          </cell>
        </row>
        <row r="159">
          <cell r="A159" t="str">
            <v>Frankston ISD2017Property</v>
          </cell>
          <cell r="B159">
            <v>1</v>
          </cell>
          <cell r="C159">
            <v>3</v>
          </cell>
          <cell r="D159">
            <v>416.5</v>
          </cell>
          <cell r="E159">
            <v>416.5</v>
          </cell>
          <cell r="F159">
            <v>3</v>
          </cell>
          <cell r="G159" t="str">
            <v>PEAT</v>
          </cell>
        </row>
        <row r="160">
          <cell r="A160" t="str">
            <v>Frankston ISD2018AL</v>
          </cell>
          <cell r="B160">
            <v>1</v>
          </cell>
          <cell r="C160">
            <v>3</v>
          </cell>
          <cell r="D160">
            <v>5327.5099999999993</v>
          </cell>
          <cell r="E160">
            <v>5327.51</v>
          </cell>
          <cell r="F160">
            <v>3</v>
          </cell>
          <cell r="G160" t="str">
            <v>PEAT</v>
          </cell>
        </row>
        <row r="161">
          <cell r="A161" t="str">
            <v>Frankston ISD2018APD</v>
          </cell>
          <cell r="B161">
            <v>1</v>
          </cell>
          <cell r="C161">
            <v>3</v>
          </cell>
          <cell r="D161">
            <v>10131</v>
          </cell>
          <cell r="E161">
            <v>9131</v>
          </cell>
          <cell r="F161">
            <v>3</v>
          </cell>
          <cell r="G161" t="str">
            <v>PEAT</v>
          </cell>
        </row>
        <row r="162">
          <cell r="A162" t="str">
            <v>Frankston ISD2018Property</v>
          </cell>
          <cell r="B162">
            <v>1</v>
          </cell>
          <cell r="C162">
            <v>3</v>
          </cell>
          <cell r="D162">
            <v>4749.9400000000005</v>
          </cell>
          <cell r="E162">
            <v>4999.9399999999996</v>
          </cell>
          <cell r="F162">
            <v>3</v>
          </cell>
          <cell r="G162" t="str">
            <v>PEAT</v>
          </cell>
        </row>
        <row r="163">
          <cell r="A163" t="str">
            <v>Frankston ISD2019Property</v>
          </cell>
          <cell r="B163">
            <v>2</v>
          </cell>
          <cell r="C163">
            <v>6</v>
          </cell>
          <cell r="D163">
            <v>15899.210000000001</v>
          </cell>
          <cell r="E163">
            <v>17899.21</v>
          </cell>
          <cell r="F163">
            <v>3</v>
          </cell>
          <cell r="G163" t="str">
            <v>PEAT</v>
          </cell>
        </row>
        <row r="164">
          <cell r="A164" t="str">
            <v>Frankston ISD2020APD</v>
          </cell>
          <cell r="B164">
            <v>3</v>
          </cell>
          <cell r="C164">
            <v>9</v>
          </cell>
          <cell r="D164">
            <v>21312.18</v>
          </cell>
          <cell r="E164">
            <v>22312.18</v>
          </cell>
          <cell r="F164">
            <v>3</v>
          </cell>
          <cell r="G164" t="str">
            <v>PEAT</v>
          </cell>
        </row>
        <row r="165">
          <cell r="A165" t="str">
            <v>Frankston ISD2020Property</v>
          </cell>
          <cell r="B165">
            <v>1</v>
          </cell>
          <cell r="C165">
            <v>3</v>
          </cell>
          <cell r="D165">
            <v>18755.150000000001</v>
          </cell>
          <cell r="E165">
            <v>21255.15</v>
          </cell>
          <cell r="F165">
            <v>3</v>
          </cell>
          <cell r="G165" t="str">
            <v>PEAT</v>
          </cell>
        </row>
        <row r="166">
          <cell r="A166" t="str">
            <v>Frankston ISD2021APD</v>
          </cell>
          <cell r="B166">
            <v>1</v>
          </cell>
          <cell r="C166">
            <v>3</v>
          </cell>
          <cell r="D166">
            <v>2781.15</v>
          </cell>
          <cell r="E166">
            <v>3281.15</v>
          </cell>
          <cell r="F166">
            <v>3</v>
          </cell>
          <cell r="G166" t="str">
            <v>PEAT</v>
          </cell>
        </row>
        <row r="167">
          <cell r="A167" t="str">
            <v>Frankston ISD2021Property</v>
          </cell>
          <cell r="B167">
            <v>1</v>
          </cell>
          <cell r="C167">
            <v>3</v>
          </cell>
          <cell r="D167">
            <v>0</v>
          </cell>
          <cell r="E167">
            <v>30850</v>
          </cell>
          <cell r="F167">
            <v>3</v>
          </cell>
          <cell r="G167" t="str">
            <v>PEAT</v>
          </cell>
        </row>
        <row r="168">
          <cell r="A168" t="str">
            <v>Garner ISD2017AL</v>
          </cell>
          <cell r="B168">
            <v>1</v>
          </cell>
          <cell r="C168">
            <v>4</v>
          </cell>
          <cell r="D168">
            <v>16830</v>
          </cell>
          <cell r="E168">
            <v>16830</v>
          </cell>
          <cell r="F168">
            <v>4</v>
          </cell>
          <cell r="G168" t="str">
            <v>TASB</v>
          </cell>
        </row>
        <row r="169">
          <cell r="A169" t="str">
            <v>Garrison ISD2020AL</v>
          </cell>
          <cell r="B169">
            <v>1</v>
          </cell>
          <cell r="C169">
            <v>3</v>
          </cell>
          <cell r="D169">
            <v>1712.23</v>
          </cell>
          <cell r="E169">
            <v>1712.23</v>
          </cell>
          <cell r="F169">
            <v>3</v>
          </cell>
          <cell r="G169" t="str">
            <v>PEAT</v>
          </cell>
        </row>
        <row r="170">
          <cell r="A170" t="str">
            <v>Garrison ISD2020APD</v>
          </cell>
          <cell r="B170">
            <v>2</v>
          </cell>
          <cell r="C170">
            <v>6</v>
          </cell>
          <cell r="D170">
            <v>1867.23</v>
          </cell>
          <cell r="E170">
            <v>2867.2300000000005</v>
          </cell>
          <cell r="F170">
            <v>3</v>
          </cell>
          <cell r="G170" t="str">
            <v>PEAT</v>
          </cell>
        </row>
        <row r="171">
          <cell r="A171" t="str">
            <v>Garrison ISD2020Property</v>
          </cell>
          <cell r="B171">
            <v>1</v>
          </cell>
          <cell r="C171">
            <v>3</v>
          </cell>
          <cell r="D171">
            <v>23556.79</v>
          </cell>
          <cell r="E171">
            <v>28556.79</v>
          </cell>
          <cell r="F171">
            <v>3</v>
          </cell>
          <cell r="G171" t="str">
            <v>PEAT</v>
          </cell>
        </row>
        <row r="172">
          <cell r="A172" t="str">
            <v>Garrison ISD2021APD</v>
          </cell>
          <cell r="B172">
            <v>1</v>
          </cell>
          <cell r="C172">
            <v>3</v>
          </cell>
          <cell r="D172">
            <v>0</v>
          </cell>
          <cell r="E172">
            <v>0</v>
          </cell>
          <cell r="F172">
            <v>3</v>
          </cell>
          <cell r="G172" t="str">
            <v>PEAT</v>
          </cell>
        </row>
        <row r="173">
          <cell r="A173" t="str">
            <v>Gold-Burg ISD2020Property</v>
          </cell>
          <cell r="B173">
            <v>2</v>
          </cell>
          <cell r="C173">
            <v>6</v>
          </cell>
          <cell r="D173">
            <v>12760.39</v>
          </cell>
          <cell r="E173">
            <v>17760.389999999996</v>
          </cell>
          <cell r="F173">
            <v>3</v>
          </cell>
          <cell r="G173" t="str">
            <v>PEAT</v>
          </cell>
        </row>
        <row r="174">
          <cell r="A174" t="str">
            <v>Grady ISD2018ELL</v>
          </cell>
          <cell r="B174">
            <v>1</v>
          </cell>
          <cell r="C174">
            <v>3</v>
          </cell>
          <cell r="D174">
            <v>1250</v>
          </cell>
          <cell r="E174">
            <v>1250</v>
          </cell>
          <cell r="F174">
            <v>3</v>
          </cell>
          <cell r="G174" t="str">
            <v>PEAT</v>
          </cell>
        </row>
        <row r="175">
          <cell r="A175" t="str">
            <v>Grady ISD2019Property</v>
          </cell>
          <cell r="B175">
            <v>1</v>
          </cell>
          <cell r="C175">
            <v>3</v>
          </cell>
          <cell r="D175">
            <v>524557.26</v>
          </cell>
          <cell r="E175">
            <v>675000</v>
          </cell>
          <cell r="F175">
            <v>3</v>
          </cell>
          <cell r="G175" t="str">
            <v>PEAT</v>
          </cell>
        </row>
        <row r="176">
          <cell r="A176" t="str">
            <v>Grand Saline ISD2018Property</v>
          </cell>
          <cell r="B176">
            <v>2</v>
          </cell>
          <cell r="C176">
            <v>6</v>
          </cell>
          <cell r="D176">
            <v>960.5</v>
          </cell>
          <cell r="E176">
            <v>960.5</v>
          </cell>
          <cell r="F176">
            <v>3</v>
          </cell>
          <cell r="G176" t="str">
            <v>PEAT</v>
          </cell>
        </row>
        <row r="177">
          <cell r="A177" t="str">
            <v>Grandview ISD2018AL</v>
          </cell>
          <cell r="B177">
            <v>1</v>
          </cell>
          <cell r="C177">
            <v>3</v>
          </cell>
          <cell r="D177">
            <v>13415.34</v>
          </cell>
          <cell r="E177">
            <v>15636.35</v>
          </cell>
          <cell r="F177">
            <v>3</v>
          </cell>
          <cell r="G177" t="str">
            <v>PEAT</v>
          </cell>
        </row>
        <row r="178">
          <cell r="A178" t="str">
            <v>Grandview ISD2020Property</v>
          </cell>
          <cell r="B178">
            <v>1</v>
          </cell>
          <cell r="C178">
            <v>3</v>
          </cell>
          <cell r="D178">
            <v>1557640.87</v>
          </cell>
          <cell r="E178">
            <v>2448630.27</v>
          </cell>
          <cell r="F178">
            <v>3</v>
          </cell>
          <cell r="G178" t="str">
            <v>PEAT</v>
          </cell>
        </row>
        <row r="179">
          <cell r="A179" t="str">
            <v>Grandview ISD2021AL</v>
          </cell>
          <cell r="B179">
            <v>1</v>
          </cell>
          <cell r="C179">
            <v>3</v>
          </cell>
          <cell r="D179">
            <v>1930.1</v>
          </cell>
          <cell r="E179">
            <v>1930.1</v>
          </cell>
          <cell r="F179">
            <v>3</v>
          </cell>
          <cell r="G179" t="str">
            <v>PEAT</v>
          </cell>
        </row>
        <row r="180">
          <cell r="A180" t="str">
            <v>Grape Creek ISD2020APD</v>
          </cell>
          <cell r="B180">
            <v>1</v>
          </cell>
          <cell r="C180">
            <v>3</v>
          </cell>
          <cell r="D180">
            <v>2057.02</v>
          </cell>
          <cell r="E180">
            <v>3057.02</v>
          </cell>
          <cell r="F180">
            <v>3</v>
          </cell>
          <cell r="G180" t="str">
            <v>PEAT</v>
          </cell>
        </row>
        <row r="181">
          <cell r="A181" t="str">
            <v>Grape Creek ISD2020Property</v>
          </cell>
          <cell r="B181">
            <v>1</v>
          </cell>
          <cell r="C181">
            <v>3</v>
          </cell>
          <cell r="D181">
            <v>0</v>
          </cell>
          <cell r="E181">
            <v>0</v>
          </cell>
          <cell r="F181">
            <v>3</v>
          </cell>
          <cell r="G181" t="str">
            <v>PEAT</v>
          </cell>
        </row>
        <row r="182">
          <cell r="A182" t="str">
            <v>Greenville ISD2017AL</v>
          </cell>
          <cell r="B182">
            <v>2</v>
          </cell>
          <cell r="C182">
            <v>8</v>
          </cell>
          <cell r="D182">
            <v>19960</v>
          </cell>
          <cell r="E182">
            <v>21960</v>
          </cell>
          <cell r="F182">
            <v>4</v>
          </cell>
          <cell r="G182" t="str">
            <v>TASB</v>
          </cell>
        </row>
        <row r="183">
          <cell r="A183" t="str">
            <v>Greenville ISD2017GL</v>
          </cell>
          <cell r="B183">
            <v>3</v>
          </cell>
          <cell r="C183">
            <v>12</v>
          </cell>
          <cell r="D183">
            <v>0</v>
          </cell>
          <cell r="E183">
            <v>0</v>
          </cell>
          <cell r="F183">
            <v>4</v>
          </cell>
          <cell r="G183" t="str">
            <v>TASB</v>
          </cell>
        </row>
        <row r="184">
          <cell r="A184" t="str">
            <v>Greenville ISD2018AL</v>
          </cell>
          <cell r="B184">
            <v>7</v>
          </cell>
          <cell r="C184">
            <v>28</v>
          </cell>
          <cell r="D184">
            <v>5930</v>
          </cell>
          <cell r="E184">
            <v>8973</v>
          </cell>
          <cell r="F184">
            <v>4</v>
          </cell>
          <cell r="G184" t="str">
            <v>TASB</v>
          </cell>
        </row>
        <row r="185">
          <cell r="A185" t="str">
            <v>Greenville ISD2018ELL</v>
          </cell>
          <cell r="B185">
            <v>3</v>
          </cell>
          <cell r="C185">
            <v>12</v>
          </cell>
          <cell r="D185">
            <v>51968</v>
          </cell>
          <cell r="E185">
            <v>150450</v>
          </cell>
          <cell r="F185">
            <v>4</v>
          </cell>
          <cell r="G185" t="str">
            <v>TASB</v>
          </cell>
        </row>
        <row r="186">
          <cell r="A186" t="str">
            <v>Greenville ISD2018GL</v>
          </cell>
          <cell r="B186">
            <v>5</v>
          </cell>
          <cell r="C186">
            <v>20</v>
          </cell>
          <cell r="D186">
            <v>0</v>
          </cell>
          <cell r="E186">
            <v>0</v>
          </cell>
          <cell r="F186">
            <v>4</v>
          </cell>
          <cell r="G186" t="str">
            <v>TASB</v>
          </cell>
        </row>
        <row r="187">
          <cell r="A187" t="str">
            <v>Greenville ISD2018Property</v>
          </cell>
          <cell r="B187">
            <v>1</v>
          </cell>
          <cell r="C187">
            <v>4</v>
          </cell>
          <cell r="D187">
            <v>50589</v>
          </cell>
          <cell r="E187">
            <v>50589</v>
          </cell>
          <cell r="F187">
            <v>4</v>
          </cell>
          <cell r="G187" t="str">
            <v>TASB</v>
          </cell>
        </row>
        <row r="188">
          <cell r="A188" t="str">
            <v>Greenville ISD2019AL</v>
          </cell>
          <cell r="B188">
            <v>5</v>
          </cell>
          <cell r="C188">
            <v>20</v>
          </cell>
          <cell r="D188">
            <v>5403</v>
          </cell>
          <cell r="E188">
            <v>12464</v>
          </cell>
          <cell r="F188">
            <v>4</v>
          </cell>
          <cell r="G188" t="str">
            <v>TASB</v>
          </cell>
        </row>
        <row r="189">
          <cell r="A189" t="str">
            <v>Greenville ISD2019ELL</v>
          </cell>
          <cell r="B189">
            <v>1</v>
          </cell>
          <cell r="C189">
            <v>4</v>
          </cell>
          <cell r="D189">
            <v>0</v>
          </cell>
          <cell r="E189">
            <v>0</v>
          </cell>
          <cell r="F189">
            <v>4</v>
          </cell>
          <cell r="G189" t="str">
            <v>TASB</v>
          </cell>
        </row>
        <row r="190">
          <cell r="A190" t="str">
            <v>Greenville ISD2019GL</v>
          </cell>
          <cell r="B190">
            <v>1</v>
          </cell>
          <cell r="C190">
            <v>4</v>
          </cell>
          <cell r="D190">
            <v>0</v>
          </cell>
          <cell r="E190">
            <v>0</v>
          </cell>
          <cell r="F190">
            <v>4</v>
          </cell>
          <cell r="G190" t="str">
            <v>TASB</v>
          </cell>
        </row>
        <row r="191">
          <cell r="A191" t="str">
            <v>Greenville ISD2020AL</v>
          </cell>
          <cell r="B191">
            <v>9</v>
          </cell>
          <cell r="C191">
            <v>36</v>
          </cell>
          <cell r="D191">
            <v>2575</v>
          </cell>
          <cell r="E191">
            <v>31710</v>
          </cell>
          <cell r="F191">
            <v>4</v>
          </cell>
          <cell r="G191" t="str">
            <v>TASB</v>
          </cell>
        </row>
        <row r="192">
          <cell r="A192" t="str">
            <v>Greenville ISD2020GL</v>
          </cell>
          <cell r="B192">
            <v>1</v>
          </cell>
          <cell r="C192">
            <v>4</v>
          </cell>
          <cell r="D192">
            <v>0</v>
          </cell>
          <cell r="E192">
            <v>0</v>
          </cell>
          <cell r="F192">
            <v>4</v>
          </cell>
          <cell r="G192" t="str">
            <v>TASB</v>
          </cell>
        </row>
        <row r="193">
          <cell r="A193" t="str">
            <v>Greenville ISD2020Property</v>
          </cell>
          <cell r="B193">
            <v>2</v>
          </cell>
          <cell r="C193">
            <v>8</v>
          </cell>
          <cell r="D193">
            <v>0</v>
          </cell>
          <cell r="E193">
            <v>115001</v>
          </cell>
          <cell r="F193">
            <v>4</v>
          </cell>
          <cell r="G193" t="str">
            <v>TASB</v>
          </cell>
        </row>
        <row r="194">
          <cell r="A194" t="str">
            <v>Greenville ISD2021AL</v>
          </cell>
          <cell r="B194">
            <v>5</v>
          </cell>
          <cell r="C194">
            <v>15</v>
          </cell>
          <cell r="D194">
            <v>18955.11</v>
          </cell>
          <cell r="E194">
            <v>23071.690000000002</v>
          </cell>
          <cell r="F194">
            <v>3</v>
          </cell>
          <cell r="G194" t="str">
            <v>PEAT</v>
          </cell>
        </row>
        <row r="195">
          <cell r="A195" t="str">
            <v>Greenville ISD2021APD</v>
          </cell>
          <cell r="B195">
            <v>2</v>
          </cell>
          <cell r="C195">
            <v>6</v>
          </cell>
          <cell r="D195">
            <v>837.28</v>
          </cell>
          <cell r="E195">
            <v>3337.2799999999997</v>
          </cell>
          <cell r="F195">
            <v>3</v>
          </cell>
          <cell r="G195" t="str">
            <v>PEAT</v>
          </cell>
        </row>
        <row r="196">
          <cell r="A196" t="str">
            <v>Greenville ISD2021GL</v>
          </cell>
          <cell r="B196">
            <v>4</v>
          </cell>
          <cell r="C196">
            <v>12</v>
          </cell>
          <cell r="D196">
            <v>0</v>
          </cell>
          <cell r="E196">
            <v>0</v>
          </cell>
          <cell r="F196">
            <v>3</v>
          </cell>
          <cell r="G196" t="str">
            <v>PEAT</v>
          </cell>
        </row>
        <row r="197">
          <cell r="A197" t="str">
            <v>Hamlin Isd2017AL</v>
          </cell>
          <cell r="B197">
            <v>1</v>
          </cell>
          <cell r="C197">
            <v>7</v>
          </cell>
          <cell r="D197">
            <v>5188.6099999999997</v>
          </cell>
          <cell r="E197">
            <v>5188.6099999999997</v>
          </cell>
          <cell r="F197">
            <v>7</v>
          </cell>
          <cell r="G197" t="str">
            <v>WTRCA</v>
          </cell>
        </row>
        <row r="198">
          <cell r="A198" t="str">
            <v>Hamlin Isd2017Property</v>
          </cell>
          <cell r="B198">
            <v>1</v>
          </cell>
          <cell r="C198">
            <v>7</v>
          </cell>
          <cell r="D198">
            <v>148803.74</v>
          </cell>
          <cell r="E198">
            <v>149803.74</v>
          </cell>
          <cell r="F198">
            <v>7</v>
          </cell>
          <cell r="G198" t="str">
            <v>WTRCA</v>
          </cell>
        </row>
        <row r="199">
          <cell r="A199" t="str">
            <v>Hamlin Isd2018APD</v>
          </cell>
          <cell r="B199">
            <v>1</v>
          </cell>
          <cell r="C199">
            <v>3</v>
          </cell>
          <cell r="D199">
            <v>13187.23</v>
          </cell>
          <cell r="E199">
            <v>13687.23</v>
          </cell>
          <cell r="F199">
            <v>3</v>
          </cell>
          <cell r="G199" t="str">
            <v>PEAT</v>
          </cell>
        </row>
        <row r="200">
          <cell r="A200" t="str">
            <v>Hamlin Isd2020Property</v>
          </cell>
          <cell r="B200">
            <v>2</v>
          </cell>
          <cell r="C200">
            <v>6</v>
          </cell>
          <cell r="D200">
            <v>293798.05</v>
          </cell>
          <cell r="E200">
            <v>526773.80000000005</v>
          </cell>
          <cell r="F200">
            <v>3</v>
          </cell>
          <cell r="G200" t="str">
            <v>PEAT</v>
          </cell>
        </row>
        <row r="201">
          <cell r="A201" t="str">
            <v>Henrietta ISD2017AL</v>
          </cell>
          <cell r="B201">
            <v>1</v>
          </cell>
          <cell r="C201">
            <v>3</v>
          </cell>
          <cell r="D201">
            <v>3957.5099999999998</v>
          </cell>
          <cell r="E201">
            <v>3957.51</v>
          </cell>
          <cell r="F201">
            <v>3</v>
          </cell>
          <cell r="G201" t="str">
            <v>PEAT</v>
          </cell>
        </row>
        <row r="202">
          <cell r="A202" t="str">
            <v>Henrietta ISD2019APD</v>
          </cell>
          <cell r="B202">
            <v>1</v>
          </cell>
          <cell r="C202">
            <v>3</v>
          </cell>
          <cell r="D202">
            <v>0</v>
          </cell>
          <cell r="E202">
            <v>0</v>
          </cell>
          <cell r="F202">
            <v>3</v>
          </cell>
          <cell r="G202" t="str">
            <v>PEAT</v>
          </cell>
        </row>
        <row r="203">
          <cell r="A203" t="str">
            <v>Henrietta ISD2019Property</v>
          </cell>
          <cell r="B203">
            <v>1</v>
          </cell>
          <cell r="C203">
            <v>3</v>
          </cell>
          <cell r="D203">
            <v>0</v>
          </cell>
          <cell r="E203">
            <v>0</v>
          </cell>
          <cell r="F203">
            <v>3</v>
          </cell>
          <cell r="G203" t="str">
            <v>PEAT</v>
          </cell>
        </row>
        <row r="204">
          <cell r="A204" t="str">
            <v>Henrietta ISD2020Property</v>
          </cell>
          <cell r="B204">
            <v>1</v>
          </cell>
          <cell r="C204">
            <v>3</v>
          </cell>
          <cell r="D204">
            <v>156000</v>
          </cell>
          <cell r="E204">
            <v>166000</v>
          </cell>
          <cell r="F204">
            <v>3</v>
          </cell>
          <cell r="G204" t="str">
            <v>PEAT</v>
          </cell>
        </row>
        <row r="205">
          <cell r="A205" t="str">
            <v>Henrietta ISD2021APD</v>
          </cell>
          <cell r="B205">
            <v>1</v>
          </cell>
          <cell r="C205">
            <v>3</v>
          </cell>
          <cell r="D205">
            <v>3097.88</v>
          </cell>
          <cell r="E205">
            <v>3950</v>
          </cell>
          <cell r="F205">
            <v>3</v>
          </cell>
          <cell r="G205" t="str">
            <v>PEAT</v>
          </cell>
        </row>
        <row r="206">
          <cell r="A206" t="str">
            <v>Hico ISD2017APD</v>
          </cell>
          <cell r="B206">
            <v>1</v>
          </cell>
          <cell r="C206">
            <v>3</v>
          </cell>
          <cell r="D206">
            <v>627.84</v>
          </cell>
          <cell r="E206">
            <v>1127.8400000000001</v>
          </cell>
          <cell r="F206">
            <v>3</v>
          </cell>
          <cell r="G206" t="str">
            <v>PEAT</v>
          </cell>
        </row>
        <row r="207">
          <cell r="A207" t="str">
            <v>Hico ISD2018AL</v>
          </cell>
          <cell r="B207">
            <v>1</v>
          </cell>
          <cell r="C207">
            <v>3</v>
          </cell>
          <cell r="D207">
            <v>0</v>
          </cell>
          <cell r="E207">
            <v>0</v>
          </cell>
          <cell r="F207">
            <v>3</v>
          </cell>
          <cell r="G207" t="str">
            <v>PEAT</v>
          </cell>
        </row>
        <row r="208">
          <cell r="A208" t="str">
            <v>Hico ISD2018Property</v>
          </cell>
          <cell r="B208">
            <v>2</v>
          </cell>
          <cell r="C208">
            <v>6</v>
          </cell>
          <cell r="D208">
            <v>135846.60999999999</v>
          </cell>
          <cell r="E208">
            <v>165846.61000000002</v>
          </cell>
          <cell r="F208">
            <v>3</v>
          </cell>
          <cell r="G208" t="str">
            <v>PEAT</v>
          </cell>
        </row>
        <row r="209">
          <cell r="A209" t="str">
            <v>Holliday ISD2017Property</v>
          </cell>
          <cell r="B209">
            <v>1</v>
          </cell>
          <cell r="C209">
            <v>3</v>
          </cell>
          <cell r="D209">
            <v>201588.41</v>
          </cell>
          <cell r="E209">
            <v>211588.41</v>
          </cell>
          <cell r="F209">
            <v>3</v>
          </cell>
          <cell r="G209" t="str">
            <v>PEAT</v>
          </cell>
        </row>
        <row r="210">
          <cell r="A210" t="str">
            <v>Holliday ISD2018AL</v>
          </cell>
          <cell r="B210">
            <v>1</v>
          </cell>
          <cell r="C210">
            <v>3</v>
          </cell>
          <cell r="D210">
            <v>11237.64</v>
          </cell>
          <cell r="E210">
            <v>11237.64</v>
          </cell>
          <cell r="F210">
            <v>3</v>
          </cell>
          <cell r="G210" t="str">
            <v>PEAT</v>
          </cell>
        </row>
        <row r="211">
          <cell r="A211" t="str">
            <v>Holliday ISD2018APD</v>
          </cell>
          <cell r="B211">
            <v>1</v>
          </cell>
          <cell r="C211">
            <v>3</v>
          </cell>
          <cell r="D211">
            <v>18906.399999999998</v>
          </cell>
          <cell r="E211">
            <v>19406.400000000001</v>
          </cell>
          <cell r="F211">
            <v>3</v>
          </cell>
          <cell r="G211" t="str">
            <v>PEAT</v>
          </cell>
        </row>
        <row r="212">
          <cell r="A212" t="str">
            <v>Holliday ISD2020AL</v>
          </cell>
          <cell r="B212">
            <v>3</v>
          </cell>
          <cell r="C212">
            <v>9</v>
          </cell>
          <cell r="D212">
            <v>25768.39</v>
          </cell>
          <cell r="E212">
            <v>24036.09</v>
          </cell>
          <cell r="F212">
            <v>3</v>
          </cell>
          <cell r="G212" t="str">
            <v>PEAT</v>
          </cell>
        </row>
        <row r="213">
          <cell r="A213" t="str">
            <v>Holliday ISD2020APD</v>
          </cell>
          <cell r="B213">
            <v>2</v>
          </cell>
          <cell r="C213">
            <v>6</v>
          </cell>
          <cell r="D213">
            <v>12254.75</v>
          </cell>
          <cell r="E213">
            <v>12754.75</v>
          </cell>
          <cell r="F213">
            <v>3</v>
          </cell>
          <cell r="G213" t="str">
            <v>PEAT</v>
          </cell>
        </row>
        <row r="214">
          <cell r="A214" t="str">
            <v>Holliday ISD2021AL</v>
          </cell>
          <cell r="B214">
            <v>1</v>
          </cell>
          <cell r="C214">
            <v>3</v>
          </cell>
          <cell r="D214">
            <v>4363.12</v>
          </cell>
          <cell r="E214">
            <v>4363.12</v>
          </cell>
          <cell r="F214">
            <v>3</v>
          </cell>
          <cell r="G214" t="str">
            <v>PEAT</v>
          </cell>
        </row>
        <row r="215">
          <cell r="A215" t="str">
            <v>Hooks ISD2017Property</v>
          </cell>
          <cell r="B215">
            <v>1</v>
          </cell>
          <cell r="C215">
            <v>3</v>
          </cell>
          <cell r="D215">
            <v>121692.54999999999</v>
          </cell>
          <cell r="E215">
            <v>126692.55</v>
          </cell>
          <cell r="F215">
            <v>3</v>
          </cell>
          <cell r="G215" t="str">
            <v>PEAT</v>
          </cell>
        </row>
        <row r="216">
          <cell r="A216" t="str">
            <v>Hooks ISD2019Cyber</v>
          </cell>
          <cell r="B216">
            <v>1</v>
          </cell>
          <cell r="C216">
            <v>3</v>
          </cell>
          <cell r="D216">
            <v>0</v>
          </cell>
          <cell r="E216">
            <v>0</v>
          </cell>
          <cell r="F216">
            <v>3</v>
          </cell>
          <cell r="G216" t="str">
            <v>PEAT</v>
          </cell>
        </row>
        <row r="217">
          <cell r="A217" t="str">
            <v>Hooks ISD2019Property</v>
          </cell>
          <cell r="B217">
            <v>1</v>
          </cell>
          <cell r="C217">
            <v>3</v>
          </cell>
          <cell r="D217">
            <v>224406.72999999998</v>
          </cell>
          <cell r="E217">
            <v>239406.73</v>
          </cell>
          <cell r="F217">
            <v>3</v>
          </cell>
          <cell r="G217" t="str">
            <v>PEAT</v>
          </cell>
        </row>
        <row r="218">
          <cell r="A218" t="str">
            <v>Hooks ISD2021APD</v>
          </cell>
          <cell r="B218">
            <v>1</v>
          </cell>
          <cell r="C218">
            <v>3</v>
          </cell>
          <cell r="D218">
            <v>15947.4</v>
          </cell>
          <cell r="E218">
            <v>16447.400000000001</v>
          </cell>
          <cell r="F218">
            <v>3</v>
          </cell>
          <cell r="G218" t="str">
            <v>PEAT</v>
          </cell>
        </row>
        <row r="219">
          <cell r="A219" t="str">
            <v>Jacksboro ISD2017APD</v>
          </cell>
          <cell r="B219">
            <v>2</v>
          </cell>
          <cell r="C219">
            <v>6</v>
          </cell>
          <cell r="D219">
            <v>4644.57</v>
          </cell>
          <cell r="E219">
            <v>5644.5700000000006</v>
          </cell>
          <cell r="F219">
            <v>3</v>
          </cell>
          <cell r="G219" t="str">
            <v>PEAT</v>
          </cell>
        </row>
        <row r="220">
          <cell r="A220" t="str">
            <v>Jacksboro ISD2018APD</v>
          </cell>
          <cell r="B220">
            <v>1</v>
          </cell>
          <cell r="C220">
            <v>3</v>
          </cell>
          <cell r="D220">
            <v>6687.11</v>
          </cell>
          <cell r="E220">
            <v>7187.11</v>
          </cell>
          <cell r="F220">
            <v>3</v>
          </cell>
          <cell r="G220" t="str">
            <v>PEAT</v>
          </cell>
        </row>
        <row r="221">
          <cell r="A221" t="str">
            <v>Jacksboro ISD2018Crime</v>
          </cell>
          <cell r="B221">
            <v>1</v>
          </cell>
          <cell r="C221">
            <v>3</v>
          </cell>
          <cell r="D221">
            <v>20845</v>
          </cell>
          <cell r="E221">
            <v>21845</v>
          </cell>
          <cell r="F221">
            <v>3</v>
          </cell>
          <cell r="G221" t="str">
            <v>PEAT</v>
          </cell>
        </row>
        <row r="222">
          <cell r="A222" t="str">
            <v>Jacksboro ISD2020AL</v>
          </cell>
          <cell r="B222">
            <v>2</v>
          </cell>
          <cell r="C222">
            <v>6</v>
          </cell>
          <cell r="D222">
            <v>5185.8600000000006</v>
          </cell>
          <cell r="E222">
            <v>5185.8600000000006</v>
          </cell>
          <cell r="F222">
            <v>3</v>
          </cell>
          <cell r="G222" t="str">
            <v>PEAT</v>
          </cell>
        </row>
        <row r="223">
          <cell r="A223" t="str">
            <v>Jacksboro ISD2020Property</v>
          </cell>
          <cell r="B223">
            <v>1</v>
          </cell>
          <cell r="C223">
            <v>3</v>
          </cell>
          <cell r="D223">
            <v>120000</v>
          </cell>
          <cell r="E223">
            <v>125000</v>
          </cell>
          <cell r="F223">
            <v>3</v>
          </cell>
          <cell r="G223" t="str">
            <v>PEAT</v>
          </cell>
        </row>
        <row r="224">
          <cell r="A224" t="str">
            <v>Jacksboro ISD2021APD</v>
          </cell>
          <cell r="B224">
            <v>1</v>
          </cell>
          <cell r="C224">
            <v>3</v>
          </cell>
          <cell r="D224">
            <v>9015.0099999999984</v>
          </cell>
          <cell r="E224">
            <v>12393.38</v>
          </cell>
          <cell r="F224">
            <v>3</v>
          </cell>
          <cell r="G224" t="str">
            <v>PEAT</v>
          </cell>
        </row>
        <row r="225">
          <cell r="A225" t="str">
            <v>Jacksboro ISD2021Property</v>
          </cell>
          <cell r="B225">
            <v>1</v>
          </cell>
          <cell r="C225">
            <v>3</v>
          </cell>
          <cell r="D225">
            <v>2750000</v>
          </cell>
          <cell r="E225">
            <v>20000000</v>
          </cell>
          <cell r="F225">
            <v>3</v>
          </cell>
          <cell r="G225" t="str">
            <v>PEAT</v>
          </cell>
        </row>
        <row r="226">
          <cell r="A226" t="str">
            <v>Jayton-Girard ISD2017APD</v>
          </cell>
          <cell r="B226">
            <v>2</v>
          </cell>
          <cell r="C226">
            <v>6</v>
          </cell>
          <cell r="D226">
            <v>10707.07</v>
          </cell>
          <cell r="E226">
            <v>12707.07</v>
          </cell>
          <cell r="F226">
            <v>3</v>
          </cell>
          <cell r="G226" t="str">
            <v>PEAT</v>
          </cell>
        </row>
        <row r="227">
          <cell r="A227" t="str">
            <v>Jayton-Girard ISD2018APD</v>
          </cell>
          <cell r="B227">
            <v>1</v>
          </cell>
          <cell r="C227">
            <v>3</v>
          </cell>
          <cell r="D227">
            <v>2235.39</v>
          </cell>
          <cell r="E227">
            <v>3235.39</v>
          </cell>
          <cell r="F227">
            <v>3</v>
          </cell>
          <cell r="G227" t="str">
            <v>PEAT</v>
          </cell>
        </row>
        <row r="228">
          <cell r="A228" t="str">
            <v>Jayton-Girard ISD2019APD</v>
          </cell>
          <cell r="B228">
            <v>1</v>
          </cell>
          <cell r="C228">
            <v>3</v>
          </cell>
          <cell r="D228">
            <v>2597</v>
          </cell>
          <cell r="E228">
            <v>3597</v>
          </cell>
          <cell r="F228">
            <v>3</v>
          </cell>
          <cell r="G228" t="str">
            <v>PEAT</v>
          </cell>
        </row>
        <row r="229">
          <cell r="A229" t="str">
            <v>Jayton-Girard ISD2020APD</v>
          </cell>
          <cell r="B229">
            <v>1</v>
          </cell>
          <cell r="C229">
            <v>3</v>
          </cell>
          <cell r="D229">
            <v>36878.639999999999</v>
          </cell>
          <cell r="E229">
            <v>37878.639999999999</v>
          </cell>
          <cell r="F229">
            <v>3</v>
          </cell>
          <cell r="G229" t="str">
            <v>PEAT</v>
          </cell>
        </row>
        <row r="230">
          <cell r="A230" t="str">
            <v>Jayton-Girard ISD2020ELL</v>
          </cell>
          <cell r="B230">
            <v>1</v>
          </cell>
          <cell r="C230">
            <v>3</v>
          </cell>
          <cell r="D230">
            <v>30199.71</v>
          </cell>
          <cell r="E230">
            <v>61250</v>
          </cell>
          <cell r="F230">
            <v>3</v>
          </cell>
          <cell r="G230" t="str">
            <v>PEAT</v>
          </cell>
        </row>
        <row r="231">
          <cell r="A231" t="str">
            <v>Jefferson ISD2017AL</v>
          </cell>
          <cell r="B231">
            <v>1</v>
          </cell>
          <cell r="C231">
            <v>3</v>
          </cell>
          <cell r="D231">
            <v>5465.79</v>
          </cell>
          <cell r="E231">
            <v>5465.79</v>
          </cell>
          <cell r="F231">
            <v>3</v>
          </cell>
          <cell r="G231" t="str">
            <v>PEAT</v>
          </cell>
        </row>
        <row r="232">
          <cell r="A232" t="str">
            <v>Jefferson ISD2017APD</v>
          </cell>
          <cell r="B232">
            <v>3</v>
          </cell>
          <cell r="C232">
            <v>9</v>
          </cell>
          <cell r="D232">
            <v>4671.4800000000005</v>
          </cell>
          <cell r="E232">
            <v>6171.48</v>
          </cell>
          <cell r="F232">
            <v>3</v>
          </cell>
          <cell r="G232" t="str">
            <v>PEAT</v>
          </cell>
        </row>
        <row r="233">
          <cell r="A233" t="str">
            <v>Jefferson ISD2017Property</v>
          </cell>
          <cell r="B233">
            <v>2</v>
          </cell>
          <cell r="C233">
            <v>6</v>
          </cell>
          <cell r="D233">
            <v>28334.74</v>
          </cell>
          <cell r="E233">
            <v>33334.74</v>
          </cell>
          <cell r="F233">
            <v>3</v>
          </cell>
          <cell r="G233" t="str">
            <v>PEAT</v>
          </cell>
        </row>
        <row r="234">
          <cell r="A234" t="str">
            <v>Jefferson ISD2018AL</v>
          </cell>
          <cell r="B234">
            <v>2</v>
          </cell>
          <cell r="C234">
            <v>6</v>
          </cell>
          <cell r="D234">
            <v>6204.1900000000005</v>
          </cell>
          <cell r="E234">
            <v>6204.1900000000005</v>
          </cell>
          <cell r="F234">
            <v>3</v>
          </cell>
          <cell r="G234" t="str">
            <v>PEAT</v>
          </cell>
        </row>
        <row r="235">
          <cell r="A235" t="str">
            <v>Jefferson ISD2019AL</v>
          </cell>
          <cell r="B235">
            <v>1</v>
          </cell>
          <cell r="C235">
            <v>3</v>
          </cell>
          <cell r="D235">
            <v>4024.37</v>
          </cell>
          <cell r="E235">
            <v>4024.37</v>
          </cell>
          <cell r="F235">
            <v>3</v>
          </cell>
          <cell r="G235" t="str">
            <v>PEAT</v>
          </cell>
        </row>
        <row r="236">
          <cell r="A236" t="str">
            <v>Jefferson ISD2019Property</v>
          </cell>
          <cell r="B236">
            <v>1</v>
          </cell>
          <cell r="C236">
            <v>3</v>
          </cell>
          <cell r="D236">
            <v>15113.490000000002</v>
          </cell>
          <cell r="E236">
            <v>15363.49</v>
          </cell>
          <cell r="F236">
            <v>3</v>
          </cell>
          <cell r="G236" t="str">
            <v>PEAT</v>
          </cell>
        </row>
        <row r="237">
          <cell r="A237" t="str">
            <v>Jefferson ISD2020Property</v>
          </cell>
          <cell r="B237">
            <v>1</v>
          </cell>
          <cell r="C237">
            <v>3</v>
          </cell>
          <cell r="D237">
            <v>56925</v>
          </cell>
          <cell r="E237">
            <v>59425</v>
          </cell>
          <cell r="F237">
            <v>3</v>
          </cell>
          <cell r="G237" t="str">
            <v>PEAT</v>
          </cell>
        </row>
        <row r="238">
          <cell r="A238" t="str">
            <v>Jefferson ISD2021AL</v>
          </cell>
          <cell r="B238">
            <v>2</v>
          </cell>
          <cell r="C238">
            <v>6</v>
          </cell>
          <cell r="D238">
            <v>1455.11</v>
          </cell>
          <cell r="E238">
            <v>4755.1099999999997</v>
          </cell>
          <cell r="F238">
            <v>3</v>
          </cell>
          <cell r="G238" t="str">
            <v>PEAT</v>
          </cell>
        </row>
        <row r="239">
          <cell r="A239" t="str">
            <v>Laneville ISD2017AL</v>
          </cell>
          <cell r="B239">
            <v>1</v>
          </cell>
          <cell r="C239">
            <v>3</v>
          </cell>
          <cell r="D239">
            <v>2449.48</v>
          </cell>
          <cell r="E239">
            <v>2449.48</v>
          </cell>
          <cell r="F239">
            <v>3</v>
          </cell>
          <cell r="G239" t="str">
            <v>PEAT</v>
          </cell>
        </row>
        <row r="240">
          <cell r="A240" t="str">
            <v>Laneville ISD2017APD</v>
          </cell>
          <cell r="B240">
            <v>2</v>
          </cell>
          <cell r="C240">
            <v>6</v>
          </cell>
          <cell r="D240">
            <v>10464.14</v>
          </cell>
          <cell r="E240">
            <v>10964.14</v>
          </cell>
          <cell r="F240">
            <v>3</v>
          </cell>
          <cell r="G240" t="str">
            <v>PEAT</v>
          </cell>
        </row>
        <row r="241">
          <cell r="A241" t="str">
            <v>Laneville ISD2017GL</v>
          </cell>
          <cell r="B241">
            <v>1</v>
          </cell>
          <cell r="C241">
            <v>3</v>
          </cell>
          <cell r="D241">
            <v>0</v>
          </cell>
          <cell r="E241">
            <v>0</v>
          </cell>
          <cell r="F241">
            <v>3</v>
          </cell>
          <cell r="G241" t="str">
            <v>PEAT</v>
          </cell>
        </row>
        <row r="242">
          <cell r="A242" t="str">
            <v>Laneville ISD2018GL</v>
          </cell>
          <cell r="B242">
            <v>1</v>
          </cell>
          <cell r="C242">
            <v>3</v>
          </cell>
          <cell r="D242">
            <v>0</v>
          </cell>
          <cell r="E242">
            <v>0</v>
          </cell>
          <cell r="F242">
            <v>3</v>
          </cell>
          <cell r="G242" t="str">
            <v>PEAT</v>
          </cell>
        </row>
        <row r="243">
          <cell r="A243" t="str">
            <v>Laneville ISD2018Property</v>
          </cell>
          <cell r="B243">
            <v>1</v>
          </cell>
          <cell r="C243">
            <v>3</v>
          </cell>
          <cell r="D243">
            <v>26537.02</v>
          </cell>
          <cell r="E243">
            <v>51537.020000000004</v>
          </cell>
          <cell r="F243">
            <v>3</v>
          </cell>
          <cell r="G243" t="str">
            <v>PEAT</v>
          </cell>
        </row>
        <row r="244">
          <cell r="A244" t="str">
            <v>Laneville ISD2019AL</v>
          </cell>
          <cell r="B244">
            <v>2</v>
          </cell>
          <cell r="C244">
            <v>6</v>
          </cell>
          <cell r="D244">
            <v>22810.29</v>
          </cell>
          <cell r="E244">
            <v>22638.29</v>
          </cell>
          <cell r="F244">
            <v>3</v>
          </cell>
          <cell r="G244" t="str">
            <v>PEAT</v>
          </cell>
        </row>
        <row r="245">
          <cell r="A245" t="str">
            <v>Laneville ISD2019APD</v>
          </cell>
          <cell r="B245">
            <v>1</v>
          </cell>
          <cell r="C245">
            <v>3</v>
          </cell>
          <cell r="D245">
            <v>41016.53</v>
          </cell>
          <cell r="E245">
            <v>41266.53</v>
          </cell>
          <cell r="F245">
            <v>3</v>
          </cell>
          <cell r="G245" t="str">
            <v>PEAT</v>
          </cell>
        </row>
        <row r="246">
          <cell r="A246" t="str">
            <v>Laneville ISD2020APD</v>
          </cell>
          <cell r="B246">
            <v>1</v>
          </cell>
          <cell r="C246">
            <v>3</v>
          </cell>
          <cell r="D246">
            <v>16540.39</v>
          </cell>
          <cell r="E246">
            <v>16790.39</v>
          </cell>
          <cell r="F246">
            <v>3</v>
          </cell>
          <cell r="G246" t="str">
            <v>PEAT</v>
          </cell>
        </row>
        <row r="247">
          <cell r="A247" t="str">
            <v>Lazbuddie ISD2017Property</v>
          </cell>
          <cell r="B247">
            <v>1</v>
          </cell>
          <cell r="C247">
            <v>4</v>
          </cell>
          <cell r="D247">
            <v>133063</v>
          </cell>
          <cell r="E247">
            <v>138063</v>
          </cell>
          <cell r="F247">
            <v>4</v>
          </cell>
          <cell r="G247" t="str">
            <v>TASB</v>
          </cell>
        </row>
        <row r="248">
          <cell r="A248" t="str">
            <v>Lazbuddie ISD2020APD</v>
          </cell>
          <cell r="B248">
            <v>1</v>
          </cell>
          <cell r="C248">
            <v>3</v>
          </cell>
          <cell r="D248">
            <v>3269.71</v>
          </cell>
          <cell r="E248">
            <v>3769.71</v>
          </cell>
          <cell r="F248">
            <v>3</v>
          </cell>
          <cell r="G248" t="str">
            <v>PEAT</v>
          </cell>
        </row>
        <row r="249">
          <cell r="A249" t="str">
            <v>Lexington ISD2018AL</v>
          </cell>
          <cell r="B249">
            <v>1</v>
          </cell>
          <cell r="C249">
            <v>6</v>
          </cell>
          <cell r="D249">
            <v>1624</v>
          </cell>
          <cell r="E249">
            <v>1624</v>
          </cell>
          <cell r="F249">
            <v>6</v>
          </cell>
          <cell r="G249" t="str">
            <v>TREA</v>
          </cell>
        </row>
        <row r="250">
          <cell r="A250" t="str">
            <v>Lexington ISD2019AL</v>
          </cell>
          <cell r="B250">
            <v>1</v>
          </cell>
          <cell r="C250">
            <v>6</v>
          </cell>
          <cell r="D250">
            <v>1000</v>
          </cell>
          <cell r="E250">
            <v>1000</v>
          </cell>
          <cell r="F250">
            <v>6</v>
          </cell>
          <cell r="G250" t="str">
            <v>TREA</v>
          </cell>
        </row>
        <row r="251">
          <cell r="A251" t="str">
            <v>Lexington ISD2020AL</v>
          </cell>
          <cell r="B251">
            <v>1</v>
          </cell>
          <cell r="C251">
            <v>3</v>
          </cell>
          <cell r="D251">
            <v>393.75</v>
          </cell>
          <cell r="E251">
            <v>393.75</v>
          </cell>
          <cell r="F251">
            <v>3</v>
          </cell>
          <cell r="G251" t="str">
            <v>PEAT</v>
          </cell>
        </row>
        <row r="252">
          <cell r="A252" t="str">
            <v>Lexington ISD2020Property</v>
          </cell>
          <cell r="B252">
            <v>1</v>
          </cell>
          <cell r="C252">
            <v>3</v>
          </cell>
          <cell r="D252">
            <v>0</v>
          </cell>
          <cell r="E252">
            <v>0</v>
          </cell>
          <cell r="F252">
            <v>3</v>
          </cell>
          <cell r="G252" t="str">
            <v>PEAT</v>
          </cell>
        </row>
        <row r="253">
          <cell r="A253" t="str">
            <v>Lexington ISD2021AL</v>
          </cell>
          <cell r="B253">
            <v>1</v>
          </cell>
          <cell r="C253">
            <v>3</v>
          </cell>
          <cell r="D253">
            <v>0</v>
          </cell>
          <cell r="E253">
            <v>0</v>
          </cell>
          <cell r="F253">
            <v>3</v>
          </cell>
          <cell r="G253" t="str">
            <v>PEAT</v>
          </cell>
        </row>
        <row r="254">
          <cell r="A254" t="str">
            <v>Lovelady ISD2018Property</v>
          </cell>
          <cell r="B254">
            <v>1</v>
          </cell>
          <cell r="C254">
            <v>3</v>
          </cell>
          <cell r="D254">
            <v>0</v>
          </cell>
          <cell r="E254">
            <v>0</v>
          </cell>
          <cell r="F254">
            <v>3</v>
          </cell>
          <cell r="G254" t="str">
            <v>PEAT</v>
          </cell>
        </row>
        <row r="255">
          <cell r="A255" t="str">
            <v>Malakoff ISD2017AL</v>
          </cell>
          <cell r="B255">
            <v>1</v>
          </cell>
          <cell r="C255">
            <v>3</v>
          </cell>
          <cell r="D255">
            <v>10991.35</v>
          </cell>
          <cell r="E255">
            <v>9283.35</v>
          </cell>
          <cell r="F255">
            <v>3</v>
          </cell>
          <cell r="G255" t="str">
            <v>PEAT</v>
          </cell>
        </row>
        <row r="256">
          <cell r="A256" t="str">
            <v>Malakoff ISD2018ELL</v>
          </cell>
          <cell r="B256">
            <v>1</v>
          </cell>
          <cell r="C256">
            <v>3</v>
          </cell>
          <cell r="D256">
            <v>67428.800000000003</v>
          </cell>
          <cell r="E256">
            <v>126250</v>
          </cell>
          <cell r="F256">
            <v>3</v>
          </cell>
          <cell r="G256" t="str">
            <v>PEAT</v>
          </cell>
        </row>
        <row r="257">
          <cell r="A257" t="str">
            <v>Malakoff ISD2018Property</v>
          </cell>
          <cell r="B257">
            <v>1</v>
          </cell>
          <cell r="C257">
            <v>3</v>
          </cell>
          <cell r="D257">
            <v>119088.7</v>
          </cell>
          <cell r="E257">
            <v>119338.7</v>
          </cell>
          <cell r="F257">
            <v>3</v>
          </cell>
          <cell r="G257" t="str">
            <v>PEAT</v>
          </cell>
        </row>
        <row r="258">
          <cell r="A258" t="str">
            <v>Malakoff ISD2019AL</v>
          </cell>
          <cell r="B258">
            <v>2</v>
          </cell>
          <cell r="C258">
            <v>6</v>
          </cell>
          <cell r="D258">
            <v>5327.39</v>
          </cell>
          <cell r="E258">
            <v>5327.39</v>
          </cell>
          <cell r="F258">
            <v>3</v>
          </cell>
          <cell r="G258" t="str">
            <v>PEAT</v>
          </cell>
        </row>
        <row r="259">
          <cell r="A259" t="str">
            <v>Malakoff ISD2019Property</v>
          </cell>
          <cell r="B259">
            <v>1</v>
          </cell>
          <cell r="C259">
            <v>3</v>
          </cell>
          <cell r="D259">
            <v>637.59</v>
          </cell>
          <cell r="E259">
            <v>637.59</v>
          </cell>
          <cell r="F259">
            <v>3</v>
          </cell>
          <cell r="G259" t="str">
            <v>PEAT</v>
          </cell>
        </row>
        <row r="260">
          <cell r="A260" t="str">
            <v>Malakoff ISD2020Property</v>
          </cell>
          <cell r="B260">
            <v>1</v>
          </cell>
          <cell r="C260">
            <v>3</v>
          </cell>
          <cell r="D260">
            <v>116405.69</v>
          </cell>
          <cell r="E260">
            <v>270000</v>
          </cell>
          <cell r="F260">
            <v>3</v>
          </cell>
          <cell r="G260" t="str">
            <v>PEAT</v>
          </cell>
        </row>
        <row r="261">
          <cell r="A261" t="str">
            <v>Malakoff ISD2021AL</v>
          </cell>
          <cell r="B261">
            <v>1</v>
          </cell>
          <cell r="C261">
            <v>3</v>
          </cell>
          <cell r="D261">
            <v>1679.65</v>
          </cell>
          <cell r="E261">
            <v>1679.65</v>
          </cell>
          <cell r="F261">
            <v>3</v>
          </cell>
          <cell r="G261" t="str">
            <v>PEAT</v>
          </cell>
        </row>
        <row r="262">
          <cell r="A262" t="str">
            <v>Marshall ISD2017AL</v>
          </cell>
          <cell r="B262">
            <v>5</v>
          </cell>
          <cell r="C262">
            <v>15</v>
          </cell>
          <cell r="D262">
            <v>32624.45</v>
          </cell>
          <cell r="E262">
            <v>32624.45</v>
          </cell>
          <cell r="F262">
            <v>3</v>
          </cell>
          <cell r="G262" t="str">
            <v>PEAT</v>
          </cell>
        </row>
        <row r="263">
          <cell r="A263" t="str">
            <v>Marshall ISD2017APD</v>
          </cell>
          <cell r="B263">
            <v>2</v>
          </cell>
          <cell r="C263">
            <v>6</v>
          </cell>
          <cell r="D263">
            <v>9100.17</v>
          </cell>
          <cell r="E263">
            <v>10100.17</v>
          </cell>
          <cell r="F263">
            <v>3</v>
          </cell>
          <cell r="G263" t="str">
            <v>PEAT</v>
          </cell>
        </row>
        <row r="264">
          <cell r="A264" t="str">
            <v>Marshall ISD2017ELL</v>
          </cell>
          <cell r="B264">
            <v>1</v>
          </cell>
          <cell r="C264">
            <v>3</v>
          </cell>
          <cell r="D264">
            <v>119767.97</v>
          </cell>
          <cell r="E264">
            <v>122267.97</v>
          </cell>
          <cell r="F264">
            <v>3</v>
          </cell>
          <cell r="G264" t="str">
            <v>PEAT</v>
          </cell>
        </row>
        <row r="265">
          <cell r="A265" t="str">
            <v>Marshall ISD2017GL</v>
          </cell>
          <cell r="B265">
            <v>1</v>
          </cell>
          <cell r="C265">
            <v>3</v>
          </cell>
          <cell r="D265">
            <v>0</v>
          </cell>
          <cell r="E265">
            <v>0</v>
          </cell>
          <cell r="F265">
            <v>3</v>
          </cell>
          <cell r="G265" t="str">
            <v>PEAT</v>
          </cell>
        </row>
        <row r="266">
          <cell r="A266" t="str">
            <v>Marshall ISD2017Property</v>
          </cell>
          <cell r="B266">
            <v>6</v>
          </cell>
          <cell r="C266">
            <v>18</v>
          </cell>
          <cell r="D266">
            <v>95454.51</v>
          </cell>
          <cell r="E266">
            <v>105454.51</v>
          </cell>
          <cell r="F266">
            <v>3</v>
          </cell>
          <cell r="G266" t="str">
            <v>PEAT</v>
          </cell>
        </row>
        <row r="267">
          <cell r="A267" t="str">
            <v>Marshall ISD2018AL</v>
          </cell>
          <cell r="B267">
            <v>7</v>
          </cell>
          <cell r="C267">
            <v>21</v>
          </cell>
          <cell r="D267">
            <v>17638.580000000002</v>
          </cell>
          <cell r="E267">
            <v>17638.580000000002</v>
          </cell>
          <cell r="F267">
            <v>3</v>
          </cell>
          <cell r="G267" t="str">
            <v>PEAT</v>
          </cell>
        </row>
        <row r="268">
          <cell r="A268" t="str">
            <v>Marshall ISD2018APD</v>
          </cell>
          <cell r="B268">
            <v>3</v>
          </cell>
          <cell r="C268">
            <v>9</v>
          </cell>
          <cell r="D268">
            <v>4258</v>
          </cell>
          <cell r="E268">
            <v>1967.21</v>
          </cell>
          <cell r="F268">
            <v>3</v>
          </cell>
          <cell r="G268" t="str">
            <v>PEAT</v>
          </cell>
        </row>
        <row r="269">
          <cell r="A269" t="str">
            <v>Marshall ISD2018Property</v>
          </cell>
          <cell r="B269">
            <v>1</v>
          </cell>
          <cell r="C269">
            <v>3</v>
          </cell>
          <cell r="D269">
            <v>0</v>
          </cell>
          <cell r="E269">
            <v>0</v>
          </cell>
          <cell r="F269">
            <v>3</v>
          </cell>
          <cell r="G269" t="str">
            <v>PEAT</v>
          </cell>
        </row>
        <row r="270">
          <cell r="A270" t="str">
            <v>Marshall ISD2019AL</v>
          </cell>
          <cell r="B270">
            <v>5</v>
          </cell>
          <cell r="C270">
            <v>15</v>
          </cell>
          <cell r="D270">
            <v>7595.36</v>
          </cell>
          <cell r="E270">
            <v>7595.36</v>
          </cell>
          <cell r="F270">
            <v>3</v>
          </cell>
          <cell r="G270" t="str">
            <v>PEAT</v>
          </cell>
        </row>
        <row r="271">
          <cell r="A271" t="str">
            <v>Marshall ISD2019APD</v>
          </cell>
          <cell r="B271">
            <v>2</v>
          </cell>
          <cell r="C271">
            <v>6</v>
          </cell>
          <cell r="D271">
            <v>18232.98</v>
          </cell>
          <cell r="E271">
            <v>1431</v>
          </cell>
          <cell r="F271">
            <v>3</v>
          </cell>
          <cell r="G271" t="str">
            <v>PEAT</v>
          </cell>
        </row>
        <row r="272">
          <cell r="A272" t="str">
            <v>Marshall ISD2019ELL</v>
          </cell>
          <cell r="B272">
            <v>1</v>
          </cell>
          <cell r="C272">
            <v>3</v>
          </cell>
          <cell r="D272">
            <v>0</v>
          </cell>
          <cell r="E272">
            <v>0</v>
          </cell>
          <cell r="F272">
            <v>3</v>
          </cell>
          <cell r="G272" t="str">
            <v>PEAT</v>
          </cell>
        </row>
        <row r="273">
          <cell r="A273" t="str">
            <v>Marshall ISD2019Property</v>
          </cell>
          <cell r="B273">
            <v>3</v>
          </cell>
          <cell r="C273">
            <v>9</v>
          </cell>
          <cell r="D273">
            <v>145385.45000000001</v>
          </cell>
          <cell r="E273">
            <v>175385.45</v>
          </cell>
          <cell r="F273">
            <v>3</v>
          </cell>
          <cell r="G273" t="str">
            <v>PEAT</v>
          </cell>
        </row>
        <row r="274">
          <cell r="A274" t="str">
            <v>Marshall ISD2020AL</v>
          </cell>
          <cell r="B274">
            <v>4</v>
          </cell>
          <cell r="C274">
            <v>12</v>
          </cell>
          <cell r="D274">
            <v>12046.58</v>
          </cell>
          <cell r="E274">
            <v>20306</v>
          </cell>
          <cell r="F274">
            <v>3</v>
          </cell>
          <cell r="G274" t="str">
            <v>PEAT</v>
          </cell>
        </row>
        <row r="275">
          <cell r="A275" t="str">
            <v>Marshall ISD2020APD</v>
          </cell>
          <cell r="B275">
            <v>6</v>
          </cell>
          <cell r="C275">
            <v>18</v>
          </cell>
          <cell r="D275">
            <v>21764.900000000005</v>
          </cell>
          <cell r="E275">
            <v>25859.200000000001</v>
          </cell>
          <cell r="F275">
            <v>3</v>
          </cell>
          <cell r="G275" t="str">
            <v>PEAT</v>
          </cell>
        </row>
        <row r="276">
          <cell r="A276" t="str">
            <v>Marshall ISD2020GL</v>
          </cell>
          <cell r="B276">
            <v>1</v>
          </cell>
          <cell r="C276">
            <v>3</v>
          </cell>
          <cell r="D276">
            <v>1838.28</v>
          </cell>
          <cell r="E276">
            <v>1838.28</v>
          </cell>
          <cell r="F276">
            <v>3</v>
          </cell>
          <cell r="G276" t="str">
            <v>PEAT</v>
          </cell>
        </row>
        <row r="277">
          <cell r="A277" t="str">
            <v>Marshall ISD2020Property</v>
          </cell>
          <cell r="B277">
            <v>2</v>
          </cell>
          <cell r="C277">
            <v>6</v>
          </cell>
          <cell r="D277">
            <v>0</v>
          </cell>
          <cell r="E277">
            <v>0</v>
          </cell>
          <cell r="F277">
            <v>3</v>
          </cell>
          <cell r="G277" t="str">
            <v>PEAT</v>
          </cell>
        </row>
        <row r="278">
          <cell r="A278" t="str">
            <v>Marshall ISD2021AL</v>
          </cell>
          <cell r="B278">
            <v>5</v>
          </cell>
          <cell r="C278">
            <v>15</v>
          </cell>
          <cell r="D278">
            <v>12704.45</v>
          </cell>
          <cell r="E278">
            <v>22026.22</v>
          </cell>
          <cell r="F278">
            <v>3</v>
          </cell>
          <cell r="G278" t="str">
            <v>PEAT</v>
          </cell>
        </row>
        <row r="279">
          <cell r="A279" t="str">
            <v>Marshall ISD2021APD</v>
          </cell>
          <cell r="B279">
            <v>5</v>
          </cell>
          <cell r="C279">
            <v>15</v>
          </cell>
          <cell r="D279">
            <v>111347.46000000002</v>
          </cell>
          <cell r="E279">
            <v>115530.15000000001</v>
          </cell>
          <cell r="F279">
            <v>3</v>
          </cell>
          <cell r="G279" t="str">
            <v>PEAT</v>
          </cell>
        </row>
        <row r="280">
          <cell r="A280" t="str">
            <v>McLennan Community College2017AL</v>
          </cell>
          <cell r="B280">
            <v>1</v>
          </cell>
          <cell r="C280">
            <v>3</v>
          </cell>
          <cell r="D280">
            <v>0</v>
          </cell>
          <cell r="E280">
            <v>0</v>
          </cell>
          <cell r="F280">
            <v>3</v>
          </cell>
          <cell r="G280" t="str">
            <v>PEAT</v>
          </cell>
        </row>
        <row r="281">
          <cell r="A281" t="str">
            <v>McLennan Community College2017APD</v>
          </cell>
          <cell r="B281">
            <v>2</v>
          </cell>
          <cell r="C281">
            <v>6</v>
          </cell>
          <cell r="D281">
            <v>989.47</v>
          </cell>
          <cell r="E281">
            <v>1489.47</v>
          </cell>
          <cell r="F281">
            <v>3</v>
          </cell>
          <cell r="G281" t="str">
            <v>PEAT</v>
          </cell>
        </row>
        <row r="282">
          <cell r="A282" t="str">
            <v>McLennan Community College2017GL</v>
          </cell>
          <cell r="B282">
            <v>3</v>
          </cell>
          <cell r="C282">
            <v>9</v>
          </cell>
          <cell r="D282">
            <v>0</v>
          </cell>
          <cell r="E282">
            <v>0</v>
          </cell>
          <cell r="F282">
            <v>3</v>
          </cell>
          <cell r="G282" t="str">
            <v>PEAT</v>
          </cell>
        </row>
        <row r="283">
          <cell r="A283" t="str">
            <v>McLennan Community College2018AL</v>
          </cell>
          <cell r="B283">
            <v>2</v>
          </cell>
          <cell r="C283">
            <v>6</v>
          </cell>
          <cell r="D283">
            <v>11016.23</v>
          </cell>
          <cell r="E283">
            <v>10566.23</v>
          </cell>
          <cell r="F283">
            <v>3</v>
          </cell>
          <cell r="G283" t="str">
            <v>PEAT</v>
          </cell>
        </row>
        <row r="284">
          <cell r="A284" t="str">
            <v>McLennan Community College2018APD</v>
          </cell>
          <cell r="B284">
            <v>1</v>
          </cell>
          <cell r="C284">
            <v>3</v>
          </cell>
          <cell r="D284">
            <v>9267.31</v>
          </cell>
          <cell r="E284">
            <v>9267.31</v>
          </cell>
          <cell r="F284">
            <v>3</v>
          </cell>
          <cell r="G284" t="str">
            <v>PEAT</v>
          </cell>
        </row>
        <row r="285">
          <cell r="A285" t="str">
            <v>McLennan Community College2018ELL</v>
          </cell>
          <cell r="B285">
            <v>4</v>
          </cell>
          <cell r="C285">
            <v>12</v>
          </cell>
          <cell r="D285">
            <v>114289.38999999998</v>
          </cell>
          <cell r="E285">
            <v>234091.43</v>
          </cell>
          <cell r="F285">
            <v>3</v>
          </cell>
          <cell r="G285" t="str">
            <v>PEAT</v>
          </cell>
        </row>
        <row r="286">
          <cell r="A286" t="str">
            <v>McLennan Community College2018GL</v>
          </cell>
          <cell r="B286">
            <v>4</v>
          </cell>
          <cell r="C286">
            <v>12</v>
          </cell>
          <cell r="D286">
            <v>0</v>
          </cell>
          <cell r="E286">
            <v>0</v>
          </cell>
          <cell r="F286">
            <v>3</v>
          </cell>
          <cell r="G286" t="str">
            <v>PEAT</v>
          </cell>
        </row>
        <row r="287">
          <cell r="A287" t="str">
            <v>McLennan Community College2018Property</v>
          </cell>
          <cell r="B287">
            <v>2</v>
          </cell>
          <cell r="C287">
            <v>6</v>
          </cell>
          <cell r="D287">
            <v>10842.5</v>
          </cell>
          <cell r="E287">
            <v>11092.5</v>
          </cell>
          <cell r="F287">
            <v>3</v>
          </cell>
          <cell r="G287" t="str">
            <v>PEAT</v>
          </cell>
        </row>
        <row r="288">
          <cell r="A288" t="str">
            <v>McLennan Community College2019APD</v>
          </cell>
          <cell r="B288">
            <v>1</v>
          </cell>
          <cell r="C288">
            <v>3</v>
          </cell>
          <cell r="D288">
            <v>3707.4</v>
          </cell>
          <cell r="E288">
            <v>4207.3999999999996</v>
          </cell>
          <cell r="F288">
            <v>3</v>
          </cell>
          <cell r="G288" t="str">
            <v>PEAT</v>
          </cell>
        </row>
        <row r="289">
          <cell r="A289" t="str">
            <v>McLennan Community College2019ELL</v>
          </cell>
          <cell r="B289">
            <v>1</v>
          </cell>
          <cell r="C289">
            <v>3</v>
          </cell>
          <cell r="D289">
            <v>1250</v>
          </cell>
          <cell r="E289">
            <v>46250</v>
          </cell>
          <cell r="F289">
            <v>3</v>
          </cell>
          <cell r="G289" t="str">
            <v>PEAT</v>
          </cell>
        </row>
        <row r="290">
          <cell r="A290" t="str">
            <v>McLennan Community College2019GL</v>
          </cell>
          <cell r="B290">
            <v>1</v>
          </cell>
          <cell r="C290">
            <v>3</v>
          </cell>
          <cell r="D290">
            <v>0</v>
          </cell>
          <cell r="E290">
            <v>0</v>
          </cell>
          <cell r="F290">
            <v>3</v>
          </cell>
          <cell r="G290" t="str">
            <v>PEAT</v>
          </cell>
        </row>
        <row r="291">
          <cell r="A291" t="str">
            <v>McLennan Community College2019Property</v>
          </cell>
          <cell r="B291">
            <v>2</v>
          </cell>
          <cell r="C291">
            <v>6</v>
          </cell>
          <cell r="D291">
            <v>53819.16</v>
          </cell>
          <cell r="E291">
            <v>63819.16</v>
          </cell>
          <cell r="F291">
            <v>3</v>
          </cell>
          <cell r="G291" t="str">
            <v>PEAT</v>
          </cell>
        </row>
        <row r="292">
          <cell r="A292" t="str">
            <v>McLennan Community College2020APD</v>
          </cell>
          <cell r="B292">
            <v>2</v>
          </cell>
          <cell r="C292">
            <v>6</v>
          </cell>
          <cell r="D292">
            <v>4657.0600000000004</v>
          </cell>
          <cell r="E292">
            <v>5657.06</v>
          </cell>
          <cell r="F292">
            <v>3</v>
          </cell>
          <cell r="G292" t="str">
            <v>PEAT</v>
          </cell>
        </row>
        <row r="293">
          <cell r="A293" t="str">
            <v>McLennan Community College2020ELL</v>
          </cell>
          <cell r="B293">
            <v>1</v>
          </cell>
          <cell r="C293">
            <v>3</v>
          </cell>
          <cell r="D293">
            <v>7032.5</v>
          </cell>
          <cell r="E293">
            <v>12815</v>
          </cell>
          <cell r="F293">
            <v>3</v>
          </cell>
          <cell r="G293" t="str">
            <v>PEAT</v>
          </cell>
        </row>
        <row r="294">
          <cell r="A294" t="str">
            <v>McLennan Community College2020Property</v>
          </cell>
          <cell r="B294">
            <v>1</v>
          </cell>
          <cell r="C294">
            <v>3</v>
          </cell>
          <cell r="D294">
            <v>529711.87</v>
          </cell>
          <cell r="E294">
            <v>539711.87</v>
          </cell>
          <cell r="F294">
            <v>3</v>
          </cell>
          <cell r="G294" t="str">
            <v>PEAT</v>
          </cell>
        </row>
        <row r="295">
          <cell r="A295" t="str">
            <v>McLennan Community College2021APD</v>
          </cell>
          <cell r="B295">
            <v>1</v>
          </cell>
          <cell r="C295">
            <v>3</v>
          </cell>
          <cell r="D295">
            <v>2705.42</v>
          </cell>
          <cell r="E295">
            <v>3012.46</v>
          </cell>
          <cell r="F295">
            <v>3</v>
          </cell>
          <cell r="G295" t="str">
            <v>PEAT</v>
          </cell>
        </row>
        <row r="296">
          <cell r="A296" t="str">
            <v>McLennan Community College2021ELL</v>
          </cell>
          <cell r="B296">
            <v>2</v>
          </cell>
          <cell r="C296">
            <v>6</v>
          </cell>
          <cell r="D296">
            <v>1250</v>
          </cell>
          <cell r="E296">
            <v>1250</v>
          </cell>
          <cell r="F296">
            <v>3</v>
          </cell>
          <cell r="G296" t="str">
            <v>PEAT</v>
          </cell>
        </row>
        <row r="297">
          <cell r="A297" t="str">
            <v>McLennan Community College2021GL</v>
          </cell>
          <cell r="B297">
            <v>3</v>
          </cell>
          <cell r="C297">
            <v>9</v>
          </cell>
          <cell r="D297">
            <v>0</v>
          </cell>
          <cell r="E297">
            <v>0</v>
          </cell>
          <cell r="F297">
            <v>3</v>
          </cell>
          <cell r="G297" t="str">
            <v>PEAT</v>
          </cell>
        </row>
        <row r="298">
          <cell r="A298" t="str">
            <v>Mineola ISD2017AL</v>
          </cell>
          <cell r="B298">
            <v>1</v>
          </cell>
          <cell r="C298">
            <v>3</v>
          </cell>
          <cell r="D298">
            <v>1137.29</v>
          </cell>
          <cell r="E298">
            <v>1137.29</v>
          </cell>
          <cell r="F298">
            <v>3</v>
          </cell>
          <cell r="G298" t="str">
            <v>PEAT</v>
          </cell>
        </row>
        <row r="299">
          <cell r="A299" t="str">
            <v>Mineola ISD2017APD</v>
          </cell>
          <cell r="B299">
            <v>1</v>
          </cell>
          <cell r="C299">
            <v>3</v>
          </cell>
          <cell r="D299">
            <v>0</v>
          </cell>
          <cell r="E299">
            <v>0</v>
          </cell>
          <cell r="F299">
            <v>3</v>
          </cell>
          <cell r="G299" t="str">
            <v>PEAT</v>
          </cell>
        </row>
        <row r="300">
          <cell r="A300" t="str">
            <v>Mineola ISD2018AL</v>
          </cell>
          <cell r="B300">
            <v>1</v>
          </cell>
          <cell r="C300">
            <v>3</v>
          </cell>
          <cell r="D300">
            <v>0</v>
          </cell>
          <cell r="E300">
            <v>0</v>
          </cell>
          <cell r="F300">
            <v>3</v>
          </cell>
          <cell r="G300" t="str">
            <v>PEAT</v>
          </cell>
        </row>
        <row r="301">
          <cell r="A301" t="str">
            <v>Mineola ISD2018Property</v>
          </cell>
          <cell r="B301">
            <v>1</v>
          </cell>
          <cell r="C301">
            <v>3</v>
          </cell>
          <cell r="D301">
            <v>833</v>
          </cell>
          <cell r="E301">
            <v>833</v>
          </cell>
          <cell r="F301">
            <v>3</v>
          </cell>
          <cell r="G301" t="str">
            <v>PEAT</v>
          </cell>
        </row>
        <row r="302">
          <cell r="A302" t="str">
            <v>Mineola ISD2019AL</v>
          </cell>
          <cell r="B302">
            <v>2</v>
          </cell>
          <cell r="C302">
            <v>6</v>
          </cell>
          <cell r="D302">
            <v>0</v>
          </cell>
          <cell r="E302">
            <v>0</v>
          </cell>
          <cell r="F302">
            <v>3</v>
          </cell>
          <cell r="G302" t="str">
            <v>PEAT</v>
          </cell>
        </row>
        <row r="303">
          <cell r="A303" t="str">
            <v>Mineola ISD2019APD</v>
          </cell>
          <cell r="B303">
            <v>2</v>
          </cell>
          <cell r="C303">
            <v>6</v>
          </cell>
          <cell r="D303">
            <v>18838.73</v>
          </cell>
          <cell r="E303">
            <v>5553.9699999999993</v>
          </cell>
          <cell r="F303">
            <v>3</v>
          </cell>
          <cell r="G303" t="str">
            <v>PEAT</v>
          </cell>
        </row>
        <row r="304">
          <cell r="A304" t="str">
            <v>Mineola ISD2019Property</v>
          </cell>
          <cell r="B304">
            <v>2</v>
          </cell>
          <cell r="C304">
            <v>6</v>
          </cell>
          <cell r="D304">
            <v>17931.5</v>
          </cell>
          <cell r="E304">
            <v>18431.5</v>
          </cell>
          <cell r="F304">
            <v>3</v>
          </cell>
          <cell r="G304" t="str">
            <v>PEAT</v>
          </cell>
        </row>
        <row r="305">
          <cell r="A305" t="str">
            <v>Mineola ISD2020AL</v>
          </cell>
          <cell r="B305">
            <v>1</v>
          </cell>
          <cell r="C305">
            <v>3</v>
          </cell>
          <cell r="D305">
            <v>2654.79</v>
          </cell>
          <cell r="E305">
            <v>2654.79</v>
          </cell>
          <cell r="F305">
            <v>3</v>
          </cell>
          <cell r="G305" t="str">
            <v>PEAT</v>
          </cell>
        </row>
        <row r="306">
          <cell r="A306" t="str">
            <v>Mineola ISD2021AL</v>
          </cell>
          <cell r="B306">
            <v>1</v>
          </cell>
          <cell r="C306">
            <v>3</v>
          </cell>
          <cell r="D306">
            <v>6819.52</v>
          </cell>
          <cell r="E306">
            <v>12000</v>
          </cell>
          <cell r="F306">
            <v>3</v>
          </cell>
          <cell r="G306" t="str">
            <v>PEAT</v>
          </cell>
        </row>
        <row r="307">
          <cell r="A307" t="str">
            <v>Mineola ISD2021APD</v>
          </cell>
          <cell r="B307">
            <v>2</v>
          </cell>
          <cell r="C307">
            <v>6</v>
          </cell>
          <cell r="D307">
            <v>532.79999999999995</v>
          </cell>
          <cell r="E307">
            <v>5932.8</v>
          </cell>
          <cell r="F307">
            <v>3</v>
          </cell>
          <cell r="G307" t="str">
            <v>PEAT</v>
          </cell>
        </row>
        <row r="308">
          <cell r="A308" t="str">
            <v>Mineola ISD2021Property</v>
          </cell>
          <cell r="B308">
            <v>1</v>
          </cell>
          <cell r="C308">
            <v>3</v>
          </cell>
          <cell r="D308">
            <v>9249.92</v>
          </cell>
          <cell r="E308">
            <v>10249.92</v>
          </cell>
          <cell r="F308">
            <v>3</v>
          </cell>
          <cell r="G308" t="str">
            <v>PEAT</v>
          </cell>
        </row>
        <row r="309">
          <cell r="A309" t="str">
            <v>Mt. Enterprise ISD2018Property</v>
          </cell>
          <cell r="B309">
            <v>1</v>
          </cell>
          <cell r="C309">
            <v>3</v>
          </cell>
          <cell r="D309">
            <v>4767</v>
          </cell>
          <cell r="E309">
            <v>5017</v>
          </cell>
          <cell r="F309">
            <v>3</v>
          </cell>
          <cell r="G309" t="str">
            <v>PEAT</v>
          </cell>
        </row>
        <row r="310">
          <cell r="A310" t="str">
            <v>Mt. Enterprise ISD2019Property</v>
          </cell>
          <cell r="B310">
            <v>1</v>
          </cell>
          <cell r="C310">
            <v>3</v>
          </cell>
          <cell r="D310">
            <v>2525.56</v>
          </cell>
          <cell r="E310">
            <v>3025.56</v>
          </cell>
          <cell r="F310">
            <v>3</v>
          </cell>
          <cell r="G310" t="str">
            <v>PEAT</v>
          </cell>
        </row>
        <row r="311">
          <cell r="A311" t="str">
            <v>Mt. Enterprise ISD2020Property</v>
          </cell>
          <cell r="B311">
            <v>2</v>
          </cell>
          <cell r="C311">
            <v>6</v>
          </cell>
          <cell r="D311">
            <v>96322</v>
          </cell>
          <cell r="E311">
            <v>106322</v>
          </cell>
          <cell r="F311">
            <v>3</v>
          </cell>
          <cell r="G311" t="str">
            <v>PEAT</v>
          </cell>
        </row>
        <row r="312">
          <cell r="A312" t="str">
            <v>Nazareth ISD2017APD</v>
          </cell>
          <cell r="B312">
            <v>1</v>
          </cell>
          <cell r="C312">
            <v>3</v>
          </cell>
          <cell r="D312">
            <v>1009.94</v>
          </cell>
          <cell r="E312">
            <v>2009.94</v>
          </cell>
          <cell r="F312">
            <v>3</v>
          </cell>
          <cell r="G312" t="str">
            <v>PEAT</v>
          </cell>
        </row>
        <row r="313">
          <cell r="A313" t="str">
            <v>Nazareth ISD2018AL</v>
          </cell>
          <cell r="B313">
            <v>1</v>
          </cell>
          <cell r="C313">
            <v>3</v>
          </cell>
          <cell r="D313">
            <v>1818.3200000000002</v>
          </cell>
          <cell r="E313">
            <v>1818.32</v>
          </cell>
          <cell r="F313">
            <v>3</v>
          </cell>
          <cell r="G313" t="str">
            <v>PEAT</v>
          </cell>
        </row>
        <row r="314">
          <cell r="A314" t="str">
            <v>Nazareth ISD2018GL</v>
          </cell>
          <cell r="B314">
            <v>1</v>
          </cell>
          <cell r="C314">
            <v>3</v>
          </cell>
          <cell r="D314">
            <v>0</v>
          </cell>
          <cell r="E314">
            <v>0</v>
          </cell>
          <cell r="F314">
            <v>3</v>
          </cell>
          <cell r="G314" t="str">
            <v>PEAT</v>
          </cell>
        </row>
        <row r="315">
          <cell r="A315" t="str">
            <v>Nazareth ISD2018Property</v>
          </cell>
          <cell r="B315">
            <v>1</v>
          </cell>
          <cell r="C315">
            <v>3</v>
          </cell>
          <cell r="D315">
            <v>2203.85</v>
          </cell>
          <cell r="E315">
            <v>2203.85</v>
          </cell>
          <cell r="F315">
            <v>3</v>
          </cell>
          <cell r="G315" t="str">
            <v>PEAT</v>
          </cell>
        </row>
        <row r="316">
          <cell r="A316" t="str">
            <v>Nazareth ISD2021Property</v>
          </cell>
          <cell r="B316">
            <v>1</v>
          </cell>
          <cell r="C316">
            <v>3</v>
          </cell>
          <cell r="D316">
            <v>5898.42</v>
          </cell>
          <cell r="E316">
            <v>11196.78</v>
          </cell>
          <cell r="F316">
            <v>3</v>
          </cell>
          <cell r="G316" t="str">
            <v>PEAT</v>
          </cell>
        </row>
        <row r="317">
          <cell r="A317" t="str">
            <v>Neches ISD2017AL</v>
          </cell>
          <cell r="B317">
            <v>1</v>
          </cell>
          <cell r="C317">
            <v>3</v>
          </cell>
          <cell r="D317">
            <v>1552.56</v>
          </cell>
          <cell r="E317">
            <v>1552.56</v>
          </cell>
          <cell r="F317">
            <v>3</v>
          </cell>
          <cell r="G317" t="str">
            <v>PEAT</v>
          </cell>
        </row>
        <row r="318">
          <cell r="A318" t="str">
            <v>Neches ISD2019Property</v>
          </cell>
          <cell r="B318">
            <v>1</v>
          </cell>
          <cell r="C318">
            <v>3</v>
          </cell>
          <cell r="D318">
            <v>7064.27</v>
          </cell>
          <cell r="E318">
            <v>12064.27</v>
          </cell>
          <cell r="F318">
            <v>3</v>
          </cell>
          <cell r="G318" t="str">
            <v>PEAT</v>
          </cell>
        </row>
        <row r="319">
          <cell r="A319" t="str">
            <v>Neches ISD2020ELL</v>
          </cell>
          <cell r="B319">
            <v>5</v>
          </cell>
          <cell r="C319">
            <v>15</v>
          </cell>
          <cell r="D319">
            <v>1250</v>
          </cell>
          <cell r="E319">
            <v>1250</v>
          </cell>
          <cell r="F319">
            <v>3</v>
          </cell>
          <cell r="G319" t="str">
            <v>PEAT</v>
          </cell>
        </row>
        <row r="320">
          <cell r="A320" t="str">
            <v>Neches ISD2021APD</v>
          </cell>
          <cell r="B320">
            <v>1</v>
          </cell>
          <cell r="C320">
            <v>3</v>
          </cell>
          <cell r="D320">
            <v>6</v>
          </cell>
          <cell r="E320">
            <v>8000</v>
          </cell>
          <cell r="F320">
            <v>3</v>
          </cell>
          <cell r="G320" t="str">
            <v>PEAT</v>
          </cell>
        </row>
        <row r="321">
          <cell r="A321" t="str">
            <v>New Summerfield ISD2019Property</v>
          </cell>
          <cell r="B321">
            <v>1</v>
          </cell>
          <cell r="C321">
            <v>3</v>
          </cell>
          <cell r="D321">
            <v>5714.5</v>
          </cell>
          <cell r="E321">
            <v>6775.26</v>
          </cell>
          <cell r="F321">
            <v>3</v>
          </cell>
          <cell r="G321" t="str">
            <v>PEAT</v>
          </cell>
        </row>
        <row r="322">
          <cell r="A322" t="str">
            <v>New Summerfield ISD2021Property</v>
          </cell>
          <cell r="B322">
            <v>1</v>
          </cell>
          <cell r="C322">
            <v>3</v>
          </cell>
          <cell r="D322">
            <v>0</v>
          </cell>
          <cell r="E322">
            <v>11698.88</v>
          </cell>
          <cell r="F322">
            <v>3</v>
          </cell>
          <cell r="G322" t="str">
            <v>PEAT</v>
          </cell>
        </row>
        <row r="323">
          <cell r="A323" t="str">
            <v>Newcastle ISD2017AL</v>
          </cell>
          <cell r="B323">
            <v>4</v>
          </cell>
          <cell r="C323">
            <v>16</v>
          </cell>
          <cell r="D323">
            <v>25436</v>
          </cell>
          <cell r="E323">
            <v>25520</v>
          </cell>
          <cell r="F323">
            <v>4</v>
          </cell>
          <cell r="G323" t="str">
            <v>TASB</v>
          </cell>
        </row>
        <row r="324">
          <cell r="A324" t="str">
            <v>Newcastle ISD2021APD</v>
          </cell>
          <cell r="B324">
            <v>1</v>
          </cell>
          <cell r="C324">
            <v>3</v>
          </cell>
          <cell r="D324">
            <v>5724.32</v>
          </cell>
          <cell r="E324">
            <v>6224.32</v>
          </cell>
          <cell r="F324">
            <v>3</v>
          </cell>
          <cell r="G324" t="str">
            <v>PEAT</v>
          </cell>
        </row>
        <row r="325">
          <cell r="A325" t="str">
            <v>Nocona ISD2018Property</v>
          </cell>
          <cell r="B325">
            <v>1</v>
          </cell>
          <cell r="C325">
            <v>3</v>
          </cell>
          <cell r="D325">
            <v>1741.77</v>
          </cell>
          <cell r="E325">
            <v>1741.77</v>
          </cell>
          <cell r="F325">
            <v>3</v>
          </cell>
          <cell r="G325" t="str">
            <v>PEAT</v>
          </cell>
        </row>
        <row r="326">
          <cell r="A326" t="str">
            <v>North Lamar ISD2017AL</v>
          </cell>
          <cell r="B326">
            <v>1</v>
          </cell>
          <cell r="C326">
            <v>6</v>
          </cell>
          <cell r="D326">
            <v>120</v>
          </cell>
          <cell r="E326">
            <v>120</v>
          </cell>
          <cell r="F326">
            <v>6</v>
          </cell>
          <cell r="G326" t="str">
            <v>TREA</v>
          </cell>
        </row>
        <row r="327">
          <cell r="A327" t="str">
            <v>North Lamar ISD2017APD</v>
          </cell>
          <cell r="B327">
            <v>1</v>
          </cell>
          <cell r="C327">
            <v>6</v>
          </cell>
          <cell r="D327">
            <v>2334</v>
          </cell>
          <cell r="E327">
            <v>2334</v>
          </cell>
          <cell r="F327">
            <v>6</v>
          </cell>
          <cell r="G327" t="str">
            <v>TREA</v>
          </cell>
        </row>
        <row r="328">
          <cell r="A328" t="str">
            <v>North Lamar ISD2018AL</v>
          </cell>
          <cell r="B328">
            <v>3</v>
          </cell>
          <cell r="C328">
            <v>18</v>
          </cell>
          <cell r="D328">
            <v>6829</v>
          </cell>
          <cell r="E328">
            <v>6829</v>
          </cell>
          <cell r="F328">
            <v>6</v>
          </cell>
          <cell r="G328" t="str">
            <v>TREA</v>
          </cell>
        </row>
        <row r="329">
          <cell r="A329" t="str">
            <v>North Lamar ISD2018Property</v>
          </cell>
          <cell r="B329">
            <v>1</v>
          </cell>
          <cell r="C329">
            <v>6</v>
          </cell>
          <cell r="D329">
            <v>158263</v>
          </cell>
          <cell r="E329">
            <v>158263</v>
          </cell>
          <cell r="F329">
            <v>6</v>
          </cell>
          <cell r="G329" t="str">
            <v>TREA</v>
          </cell>
        </row>
        <row r="330">
          <cell r="A330" t="str">
            <v>North Lamar ISD2019AL</v>
          </cell>
          <cell r="B330">
            <v>1</v>
          </cell>
          <cell r="C330">
            <v>3</v>
          </cell>
          <cell r="D330">
            <v>4526.54</v>
          </cell>
          <cell r="E330">
            <v>4526.54</v>
          </cell>
          <cell r="F330">
            <v>3</v>
          </cell>
          <cell r="G330" t="str">
            <v>PEAT</v>
          </cell>
        </row>
        <row r="331">
          <cell r="A331" t="str">
            <v>North Lamar ISD2020AL</v>
          </cell>
          <cell r="B331">
            <v>1</v>
          </cell>
          <cell r="C331">
            <v>3</v>
          </cell>
          <cell r="D331">
            <v>5274.12</v>
          </cell>
          <cell r="E331">
            <v>5274.12</v>
          </cell>
          <cell r="F331">
            <v>3</v>
          </cell>
          <cell r="G331" t="str">
            <v>PEAT</v>
          </cell>
        </row>
        <row r="332">
          <cell r="A332" t="str">
            <v>North Lamar ISD2020APD</v>
          </cell>
          <cell r="B332">
            <v>2</v>
          </cell>
          <cell r="C332">
            <v>6</v>
          </cell>
          <cell r="D332">
            <v>5539.92</v>
          </cell>
          <cell r="E332">
            <v>6539.92</v>
          </cell>
          <cell r="F332">
            <v>3</v>
          </cell>
          <cell r="G332" t="str">
            <v>PEAT</v>
          </cell>
        </row>
        <row r="333">
          <cell r="A333" t="str">
            <v>North Lamar ISD2020GL</v>
          </cell>
          <cell r="B333">
            <v>1</v>
          </cell>
          <cell r="C333">
            <v>3</v>
          </cell>
          <cell r="D333">
            <v>1021.22</v>
          </cell>
          <cell r="E333">
            <v>1021.22</v>
          </cell>
          <cell r="F333">
            <v>3</v>
          </cell>
          <cell r="G333" t="str">
            <v>PEAT</v>
          </cell>
        </row>
        <row r="334">
          <cell r="A334" t="str">
            <v>North Lamar ISD2020Property</v>
          </cell>
          <cell r="B334">
            <v>1</v>
          </cell>
          <cell r="C334">
            <v>3</v>
          </cell>
          <cell r="D334">
            <v>206394.06</v>
          </cell>
          <cell r="E334">
            <v>231394.06</v>
          </cell>
          <cell r="F334">
            <v>3</v>
          </cell>
          <cell r="G334" t="str">
            <v>PEAT</v>
          </cell>
        </row>
        <row r="335">
          <cell r="A335" t="str">
            <v>North Lamar ISD2021AL</v>
          </cell>
          <cell r="B335">
            <v>1</v>
          </cell>
          <cell r="C335">
            <v>3</v>
          </cell>
          <cell r="D335">
            <v>1841.65</v>
          </cell>
          <cell r="E335">
            <v>1841.65</v>
          </cell>
          <cell r="F335">
            <v>3</v>
          </cell>
          <cell r="G335" t="str">
            <v>PEAT</v>
          </cell>
        </row>
        <row r="336">
          <cell r="A336" t="str">
            <v>North Lamar ISD2021GL</v>
          </cell>
          <cell r="B336">
            <v>1</v>
          </cell>
          <cell r="C336">
            <v>3</v>
          </cell>
          <cell r="D336">
            <v>0</v>
          </cell>
          <cell r="E336">
            <v>0</v>
          </cell>
          <cell r="F336">
            <v>3</v>
          </cell>
          <cell r="G336" t="str">
            <v>PEAT</v>
          </cell>
        </row>
        <row r="337">
          <cell r="A337" t="str">
            <v>North Lamar ISD2021Property</v>
          </cell>
          <cell r="B337">
            <v>1</v>
          </cell>
          <cell r="C337">
            <v>3</v>
          </cell>
          <cell r="D337">
            <v>0</v>
          </cell>
          <cell r="E337">
            <v>0</v>
          </cell>
          <cell r="F337">
            <v>3</v>
          </cell>
          <cell r="G337" t="str">
            <v>PEAT</v>
          </cell>
        </row>
        <row r="338">
          <cell r="A338" t="str">
            <v>Northside ISD (Vernon)2021APD</v>
          </cell>
          <cell r="B338">
            <v>1</v>
          </cell>
          <cell r="C338">
            <v>3</v>
          </cell>
          <cell r="D338">
            <v>3491.72</v>
          </cell>
          <cell r="E338">
            <v>3991.72</v>
          </cell>
          <cell r="F338">
            <v>3</v>
          </cell>
          <cell r="G338" t="str">
            <v>PEAT</v>
          </cell>
        </row>
        <row r="339">
          <cell r="A339" t="str">
            <v>Northside ISD (Vernon)2021Property</v>
          </cell>
          <cell r="B339">
            <v>1</v>
          </cell>
          <cell r="C339">
            <v>3</v>
          </cell>
          <cell r="D339">
            <v>76022.5</v>
          </cell>
          <cell r="E339">
            <v>81022.5</v>
          </cell>
          <cell r="F339">
            <v>3</v>
          </cell>
          <cell r="G339" t="str">
            <v>PEAT</v>
          </cell>
        </row>
        <row r="340">
          <cell r="A340" t="str">
            <v>Overton ISD2017AL</v>
          </cell>
          <cell r="B340">
            <v>1</v>
          </cell>
          <cell r="C340">
            <v>3</v>
          </cell>
          <cell r="D340">
            <v>3608.14</v>
          </cell>
          <cell r="E340">
            <v>3608.14</v>
          </cell>
          <cell r="F340">
            <v>3</v>
          </cell>
          <cell r="G340" t="str">
            <v>PEAT</v>
          </cell>
        </row>
        <row r="341">
          <cell r="A341" t="str">
            <v>Overton ISD2017Property</v>
          </cell>
          <cell r="B341">
            <v>1</v>
          </cell>
          <cell r="C341">
            <v>3</v>
          </cell>
          <cell r="D341">
            <v>7997</v>
          </cell>
          <cell r="E341">
            <v>8997</v>
          </cell>
          <cell r="F341">
            <v>3</v>
          </cell>
          <cell r="G341" t="str">
            <v>PEAT</v>
          </cell>
        </row>
        <row r="342">
          <cell r="A342" t="str">
            <v>Overton ISD2018Property</v>
          </cell>
          <cell r="B342">
            <v>1</v>
          </cell>
          <cell r="C342">
            <v>3</v>
          </cell>
          <cell r="D342">
            <v>0</v>
          </cell>
          <cell r="E342">
            <v>0</v>
          </cell>
          <cell r="F342">
            <v>3</v>
          </cell>
          <cell r="G342" t="str">
            <v>PEAT</v>
          </cell>
        </row>
        <row r="343">
          <cell r="A343" t="str">
            <v>Overton ISD2019Property</v>
          </cell>
          <cell r="B343">
            <v>1</v>
          </cell>
          <cell r="C343">
            <v>3</v>
          </cell>
          <cell r="D343">
            <v>782.09</v>
          </cell>
          <cell r="E343">
            <v>782.09</v>
          </cell>
          <cell r="F343">
            <v>3</v>
          </cell>
          <cell r="G343" t="str">
            <v>PEAT</v>
          </cell>
        </row>
        <row r="344">
          <cell r="A344" t="str">
            <v>Overton ISD2021AL</v>
          </cell>
          <cell r="B344">
            <v>1</v>
          </cell>
          <cell r="C344">
            <v>3</v>
          </cell>
          <cell r="D344">
            <v>8861.81</v>
          </cell>
          <cell r="E344">
            <v>8861.81</v>
          </cell>
          <cell r="F344">
            <v>3</v>
          </cell>
          <cell r="G344" t="str">
            <v>PEAT</v>
          </cell>
        </row>
        <row r="345">
          <cell r="A345" t="str">
            <v>Overton ISD2021GL</v>
          </cell>
          <cell r="B345">
            <v>1</v>
          </cell>
          <cell r="C345">
            <v>3</v>
          </cell>
          <cell r="D345">
            <v>0</v>
          </cell>
          <cell r="E345">
            <v>0</v>
          </cell>
          <cell r="F345">
            <v>3</v>
          </cell>
          <cell r="G345" t="str">
            <v>PEAT</v>
          </cell>
        </row>
        <row r="346">
          <cell r="A346" t="str">
            <v>Panther Creek CISD2020GL</v>
          </cell>
          <cell r="B346">
            <v>1</v>
          </cell>
          <cell r="C346">
            <v>3</v>
          </cell>
          <cell r="D346">
            <v>2500</v>
          </cell>
          <cell r="E346">
            <v>2500</v>
          </cell>
          <cell r="F346">
            <v>3</v>
          </cell>
          <cell r="G346" t="str">
            <v>PEAT</v>
          </cell>
        </row>
        <row r="347">
          <cell r="A347" t="str">
            <v>Paris ISD2017AL</v>
          </cell>
          <cell r="B347">
            <v>3</v>
          </cell>
          <cell r="C347">
            <v>18</v>
          </cell>
          <cell r="D347">
            <v>16866</v>
          </cell>
          <cell r="E347">
            <v>16866</v>
          </cell>
          <cell r="F347">
            <v>6</v>
          </cell>
          <cell r="G347" t="str">
            <v>TREA</v>
          </cell>
        </row>
        <row r="348">
          <cell r="A348" t="str">
            <v>Paris ISD2017APD</v>
          </cell>
          <cell r="B348">
            <v>1</v>
          </cell>
          <cell r="C348">
            <v>6</v>
          </cell>
          <cell r="D348">
            <v>2004</v>
          </cell>
          <cell r="E348">
            <v>2004</v>
          </cell>
          <cell r="F348">
            <v>6</v>
          </cell>
          <cell r="G348" t="str">
            <v>TREA</v>
          </cell>
        </row>
        <row r="349">
          <cell r="A349" t="str">
            <v>Paris ISD2018AL</v>
          </cell>
          <cell r="B349">
            <v>2</v>
          </cell>
          <cell r="C349">
            <v>12</v>
          </cell>
          <cell r="D349">
            <v>10568</v>
          </cell>
          <cell r="E349">
            <v>10568</v>
          </cell>
          <cell r="F349">
            <v>6</v>
          </cell>
          <cell r="G349" t="str">
            <v>TREA</v>
          </cell>
        </row>
        <row r="350">
          <cell r="A350" t="str">
            <v>Paris ISD2019AL</v>
          </cell>
          <cell r="B350">
            <v>4</v>
          </cell>
          <cell r="C350">
            <v>12</v>
          </cell>
          <cell r="D350">
            <v>19728.71</v>
          </cell>
          <cell r="E350">
            <v>35988.71</v>
          </cell>
          <cell r="F350">
            <v>3</v>
          </cell>
          <cell r="G350" t="str">
            <v>PEAT</v>
          </cell>
        </row>
        <row r="351">
          <cell r="A351" t="str">
            <v>Paris ISD2020ELL</v>
          </cell>
          <cell r="B351">
            <v>1</v>
          </cell>
          <cell r="C351">
            <v>3</v>
          </cell>
          <cell r="D351">
            <v>13750</v>
          </cell>
          <cell r="E351">
            <v>15760.5</v>
          </cell>
          <cell r="F351">
            <v>3</v>
          </cell>
          <cell r="G351" t="str">
            <v>PEAT</v>
          </cell>
        </row>
        <row r="352">
          <cell r="A352" t="str">
            <v>Paris ISD2020Property</v>
          </cell>
          <cell r="B352">
            <v>2</v>
          </cell>
          <cell r="C352">
            <v>6</v>
          </cell>
          <cell r="D352">
            <v>114476.13</v>
          </cell>
          <cell r="E352">
            <v>164476.13</v>
          </cell>
          <cell r="F352">
            <v>3</v>
          </cell>
          <cell r="G352" t="str">
            <v>PEAT</v>
          </cell>
        </row>
        <row r="353">
          <cell r="A353" t="str">
            <v>Paris ISD2021AL</v>
          </cell>
          <cell r="B353">
            <v>2</v>
          </cell>
          <cell r="C353">
            <v>6</v>
          </cell>
          <cell r="D353">
            <v>7268.86</v>
          </cell>
          <cell r="E353">
            <v>8724.74</v>
          </cell>
          <cell r="F353">
            <v>3</v>
          </cell>
          <cell r="G353" t="str">
            <v>PEAT</v>
          </cell>
        </row>
        <row r="354">
          <cell r="A354" t="str">
            <v>Paris ISD2021APD</v>
          </cell>
          <cell r="B354">
            <v>1</v>
          </cell>
          <cell r="C354">
            <v>3</v>
          </cell>
          <cell r="D354">
            <v>0</v>
          </cell>
          <cell r="E354">
            <v>0</v>
          </cell>
          <cell r="F354">
            <v>3</v>
          </cell>
          <cell r="G354" t="str">
            <v>PEAT</v>
          </cell>
        </row>
        <row r="355">
          <cell r="A355" t="str">
            <v>Paris ISD2021ELL</v>
          </cell>
          <cell r="B355">
            <v>1</v>
          </cell>
          <cell r="C355">
            <v>3</v>
          </cell>
          <cell r="D355">
            <v>1250</v>
          </cell>
          <cell r="E355">
            <v>1250</v>
          </cell>
          <cell r="F355">
            <v>3</v>
          </cell>
          <cell r="G355" t="str">
            <v>PEAT</v>
          </cell>
        </row>
        <row r="356">
          <cell r="A356" t="str">
            <v>Petrolia CISD2018AL</v>
          </cell>
          <cell r="B356">
            <v>1</v>
          </cell>
          <cell r="C356">
            <v>3</v>
          </cell>
          <cell r="D356">
            <v>15604.93</v>
          </cell>
          <cell r="E356">
            <v>15604.93</v>
          </cell>
          <cell r="F356">
            <v>3</v>
          </cell>
          <cell r="G356" t="str">
            <v>PEAT</v>
          </cell>
        </row>
        <row r="357">
          <cell r="A357" t="str">
            <v>Petrolia CISD2018APD</v>
          </cell>
          <cell r="B357">
            <v>1</v>
          </cell>
          <cell r="C357">
            <v>3</v>
          </cell>
          <cell r="D357">
            <v>0</v>
          </cell>
          <cell r="E357">
            <v>0</v>
          </cell>
          <cell r="F357">
            <v>3</v>
          </cell>
          <cell r="G357" t="str">
            <v>PEAT</v>
          </cell>
        </row>
        <row r="358">
          <cell r="A358" t="str">
            <v>Petrolia CISD2019Property</v>
          </cell>
          <cell r="B358">
            <v>1</v>
          </cell>
          <cell r="C358">
            <v>3</v>
          </cell>
          <cell r="D358">
            <v>3914263.45</v>
          </cell>
          <cell r="E358">
            <v>4559241.3499999996</v>
          </cell>
          <cell r="F358">
            <v>3</v>
          </cell>
          <cell r="G358" t="str">
            <v>PEAT</v>
          </cell>
        </row>
        <row r="359">
          <cell r="A359" t="str">
            <v>Petrolia CISD2021ELL</v>
          </cell>
          <cell r="B359">
            <v>1</v>
          </cell>
          <cell r="C359">
            <v>3</v>
          </cell>
          <cell r="D359">
            <v>1250</v>
          </cell>
          <cell r="E359">
            <v>1250</v>
          </cell>
          <cell r="F359">
            <v>3</v>
          </cell>
          <cell r="G359" t="str">
            <v>PEAT</v>
          </cell>
        </row>
        <row r="360">
          <cell r="A360" t="str">
            <v>Pottsboro ISD2017AL</v>
          </cell>
          <cell r="B360">
            <v>3</v>
          </cell>
          <cell r="C360">
            <v>9</v>
          </cell>
          <cell r="D360">
            <v>12837.35</v>
          </cell>
          <cell r="E360">
            <v>12837.35</v>
          </cell>
          <cell r="F360">
            <v>3</v>
          </cell>
          <cell r="G360" t="str">
            <v>PEAT</v>
          </cell>
        </row>
        <row r="361">
          <cell r="A361" t="str">
            <v>Pottsboro ISD2017APD</v>
          </cell>
          <cell r="B361">
            <v>1</v>
          </cell>
          <cell r="C361">
            <v>3</v>
          </cell>
          <cell r="D361">
            <v>20032.600000000002</v>
          </cell>
          <cell r="E361">
            <v>21032.6</v>
          </cell>
          <cell r="F361">
            <v>3</v>
          </cell>
          <cell r="G361" t="str">
            <v>PEAT</v>
          </cell>
        </row>
        <row r="362">
          <cell r="A362" t="str">
            <v>Pottsboro ISD2017GL</v>
          </cell>
          <cell r="B362">
            <v>2</v>
          </cell>
          <cell r="C362">
            <v>6</v>
          </cell>
          <cell r="D362">
            <v>9.8000000000000007</v>
          </cell>
          <cell r="E362">
            <v>9.8000000000000007</v>
          </cell>
          <cell r="F362">
            <v>3</v>
          </cell>
          <cell r="G362" t="str">
            <v>PEAT</v>
          </cell>
        </row>
        <row r="363">
          <cell r="A363" t="str">
            <v>Pottsboro ISD2018AL</v>
          </cell>
          <cell r="B363">
            <v>2</v>
          </cell>
          <cell r="C363">
            <v>6</v>
          </cell>
          <cell r="D363">
            <v>4229.12</v>
          </cell>
          <cell r="E363">
            <v>4229.12</v>
          </cell>
          <cell r="F363">
            <v>3</v>
          </cell>
          <cell r="G363" t="str">
            <v>PEAT</v>
          </cell>
        </row>
        <row r="364">
          <cell r="A364" t="str">
            <v>Pottsboro ISD2018GL</v>
          </cell>
          <cell r="B364">
            <v>2</v>
          </cell>
          <cell r="C364">
            <v>6</v>
          </cell>
          <cell r="D364">
            <v>0</v>
          </cell>
          <cell r="E364">
            <v>0</v>
          </cell>
          <cell r="F364">
            <v>3</v>
          </cell>
          <cell r="G364" t="str">
            <v>PEAT</v>
          </cell>
        </row>
        <row r="365">
          <cell r="A365" t="str">
            <v>Pottsboro ISD2019Property</v>
          </cell>
          <cell r="B365">
            <v>1</v>
          </cell>
          <cell r="C365">
            <v>3</v>
          </cell>
          <cell r="D365">
            <v>82721.939999999988</v>
          </cell>
          <cell r="E365">
            <v>97721.94</v>
          </cell>
          <cell r="F365">
            <v>3</v>
          </cell>
          <cell r="G365" t="str">
            <v>PEAT</v>
          </cell>
        </row>
        <row r="366">
          <cell r="A366" t="str">
            <v>Pottsboro ISD2020APD</v>
          </cell>
          <cell r="B366">
            <v>1</v>
          </cell>
          <cell r="C366">
            <v>3</v>
          </cell>
          <cell r="D366">
            <v>7770.5</v>
          </cell>
          <cell r="E366">
            <v>8770.5</v>
          </cell>
          <cell r="F366">
            <v>3</v>
          </cell>
          <cell r="G366" t="str">
            <v>PEAT</v>
          </cell>
        </row>
        <row r="367">
          <cell r="A367" t="str">
            <v>Pottsboro ISD2020Property</v>
          </cell>
          <cell r="B367">
            <v>1</v>
          </cell>
          <cell r="C367">
            <v>3</v>
          </cell>
          <cell r="D367">
            <v>86245.61</v>
          </cell>
          <cell r="E367">
            <v>101245.61</v>
          </cell>
          <cell r="F367">
            <v>3</v>
          </cell>
          <cell r="G367" t="str">
            <v>PEAT</v>
          </cell>
        </row>
        <row r="368">
          <cell r="A368" t="str">
            <v>Pottsboro ISD2021AL</v>
          </cell>
          <cell r="B368">
            <v>1</v>
          </cell>
          <cell r="C368">
            <v>3</v>
          </cell>
          <cell r="D368">
            <v>5991.82</v>
          </cell>
          <cell r="E368">
            <v>5991.82</v>
          </cell>
          <cell r="F368">
            <v>3</v>
          </cell>
          <cell r="G368" t="str">
            <v>PEAT</v>
          </cell>
        </row>
        <row r="369">
          <cell r="A369" t="str">
            <v>Quanah ISD2017APD</v>
          </cell>
          <cell r="B369">
            <v>1</v>
          </cell>
          <cell r="C369">
            <v>7</v>
          </cell>
          <cell r="D369">
            <v>27585.26</v>
          </cell>
          <cell r="E369">
            <v>27585.26</v>
          </cell>
          <cell r="F369">
            <v>7</v>
          </cell>
          <cell r="G369" t="str">
            <v>WTRCA</v>
          </cell>
        </row>
        <row r="370">
          <cell r="A370" t="str">
            <v>Quanah ISD2017Property</v>
          </cell>
          <cell r="B370">
            <v>1</v>
          </cell>
          <cell r="C370">
            <v>7</v>
          </cell>
          <cell r="D370">
            <v>8674.58</v>
          </cell>
          <cell r="E370">
            <v>8674.58</v>
          </cell>
          <cell r="F370">
            <v>7</v>
          </cell>
          <cell r="G370" t="str">
            <v>WTRCA</v>
          </cell>
        </row>
        <row r="371">
          <cell r="A371" t="str">
            <v>Quanah ISD2018APD</v>
          </cell>
          <cell r="B371">
            <v>2</v>
          </cell>
          <cell r="C371">
            <v>6</v>
          </cell>
          <cell r="D371">
            <v>15427.009999999998</v>
          </cell>
          <cell r="E371">
            <v>17427.010000000002</v>
          </cell>
          <cell r="F371">
            <v>3</v>
          </cell>
          <cell r="G371" t="str">
            <v>PEAT</v>
          </cell>
        </row>
        <row r="372">
          <cell r="A372" t="str">
            <v>Quanah ISD2018Property</v>
          </cell>
          <cell r="B372">
            <v>1</v>
          </cell>
          <cell r="C372">
            <v>3</v>
          </cell>
          <cell r="D372">
            <v>59502.02</v>
          </cell>
          <cell r="E372">
            <v>59752.02</v>
          </cell>
          <cell r="F372">
            <v>3</v>
          </cell>
          <cell r="G372" t="str">
            <v>PEAT</v>
          </cell>
        </row>
        <row r="373">
          <cell r="A373" t="str">
            <v>Quanah ISD2019AL</v>
          </cell>
          <cell r="B373">
            <v>2</v>
          </cell>
          <cell r="C373">
            <v>6</v>
          </cell>
          <cell r="D373">
            <v>9387.1299999999992</v>
          </cell>
          <cell r="E373">
            <v>44387.130000000005</v>
          </cell>
          <cell r="F373">
            <v>3</v>
          </cell>
          <cell r="G373" t="str">
            <v>PEAT</v>
          </cell>
        </row>
        <row r="374">
          <cell r="A374" t="str">
            <v>Quanah ISD2019APD</v>
          </cell>
          <cell r="B374">
            <v>1</v>
          </cell>
          <cell r="C374">
            <v>3</v>
          </cell>
          <cell r="D374">
            <v>4361.63</v>
          </cell>
          <cell r="E374">
            <v>5161.63</v>
          </cell>
          <cell r="F374">
            <v>3</v>
          </cell>
          <cell r="G374" t="str">
            <v>PEAT</v>
          </cell>
        </row>
        <row r="375">
          <cell r="A375" t="str">
            <v>Quanah ISD2019Property</v>
          </cell>
          <cell r="B375">
            <v>1</v>
          </cell>
          <cell r="C375">
            <v>3</v>
          </cell>
          <cell r="D375">
            <v>1465.8</v>
          </cell>
          <cell r="E375">
            <v>1465.8</v>
          </cell>
          <cell r="F375">
            <v>3</v>
          </cell>
          <cell r="G375" t="str">
            <v>PEAT</v>
          </cell>
        </row>
        <row r="376">
          <cell r="A376" t="str">
            <v>Robert Lee ISD2017APD</v>
          </cell>
          <cell r="B376">
            <v>1</v>
          </cell>
          <cell r="C376">
            <v>6</v>
          </cell>
          <cell r="D376">
            <v>2453</v>
          </cell>
          <cell r="E376">
            <v>2453</v>
          </cell>
          <cell r="F376">
            <v>6</v>
          </cell>
          <cell r="G376" t="str">
            <v>TREA</v>
          </cell>
        </row>
        <row r="377">
          <cell r="A377" t="str">
            <v>Robert Lee ISD2017Property</v>
          </cell>
          <cell r="B377">
            <v>1</v>
          </cell>
          <cell r="C377">
            <v>6</v>
          </cell>
          <cell r="D377">
            <v>1092</v>
          </cell>
          <cell r="E377">
            <v>1092</v>
          </cell>
          <cell r="F377">
            <v>6</v>
          </cell>
          <cell r="G377" t="str">
            <v>TREA</v>
          </cell>
        </row>
        <row r="378">
          <cell r="A378" t="str">
            <v>Robert Lee ISD2019AL</v>
          </cell>
          <cell r="B378">
            <v>1</v>
          </cell>
          <cell r="C378">
            <v>6</v>
          </cell>
          <cell r="D378">
            <v>6830</v>
          </cell>
          <cell r="E378">
            <v>6830</v>
          </cell>
          <cell r="F378">
            <v>6</v>
          </cell>
          <cell r="G378" t="str">
            <v>TREA</v>
          </cell>
        </row>
        <row r="379">
          <cell r="A379" t="str">
            <v>Robert Lee ISD2021APD</v>
          </cell>
          <cell r="B379">
            <v>2</v>
          </cell>
          <cell r="C379">
            <v>6</v>
          </cell>
          <cell r="D379">
            <v>5239.2299999999996</v>
          </cell>
          <cell r="E379">
            <v>7239.23</v>
          </cell>
          <cell r="F379">
            <v>3</v>
          </cell>
          <cell r="G379" t="str">
            <v>PEAT</v>
          </cell>
        </row>
        <row r="380">
          <cell r="A380" t="str">
            <v>S&amp;S Consolidated ISD2017AL</v>
          </cell>
          <cell r="B380">
            <v>4</v>
          </cell>
          <cell r="C380">
            <v>12</v>
          </cell>
          <cell r="D380">
            <v>25557.09</v>
          </cell>
          <cell r="E380">
            <v>25557.09</v>
          </cell>
          <cell r="F380">
            <v>3</v>
          </cell>
          <cell r="G380" t="str">
            <v>PEAT</v>
          </cell>
        </row>
        <row r="381">
          <cell r="A381" t="str">
            <v>Santa Anna ISD2019Property</v>
          </cell>
          <cell r="B381">
            <v>1</v>
          </cell>
          <cell r="C381">
            <v>3</v>
          </cell>
          <cell r="D381">
            <v>15761.95</v>
          </cell>
          <cell r="E381">
            <v>25761.95</v>
          </cell>
          <cell r="F381">
            <v>3</v>
          </cell>
          <cell r="G381" t="str">
            <v>PEAT</v>
          </cell>
        </row>
        <row r="382">
          <cell r="A382" t="str">
            <v>Santa Anna ISD2021APD</v>
          </cell>
          <cell r="B382">
            <v>1</v>
          </cell>
          <cell r="C382">
            <v>3</v>
          </cell>
          <cell r="D382">
            <v>0</v>
          </cell>
          <cell r="E382">
            <v>5050</v>
          </cell>
          <cell r="F382">
            <v>3</v>
          </cell>
          <cell r="G382" t="str">
            <v>PEAT</v>
          </cell>
        </row>
        <row r="383">
          <cell r="A383" t="str">
            <v>Santo ISD2019AL</v>
          </cell>
          <cell r="B383">
            <v>2</v>
          </cell>
          <cell r="C383">
            <v>4</v>
          </cell>
          <cell r="D383">
            <v>2289.5700000000002</v>
          </cell>
          <cell r="E383">
            <v>2289.5700000000002</v>
          </cell>
          <cell r="F383">
            <v>2</v>
          </cell>
          <cell r="G383" t="str">
            <v>Markel</v>
          </cell>
        </row>
        <row r="384">
          <cell r="A384" t="str">
            <v>Sonora ISD2017Property</v>
          </cell>
          <cell r="B384">
            <v>1</v>
          </cell>
          <cell r="C384">
            <v>5</v>
          </cell>
          <cell r="D384">
            <v>2736</v>
          </cell>
          <cell r="E384">
            <v>2736</v>
          </cell>
          <cell r="F384">
            <v>5</v>
          </cell>
          <cell r="G384" t="str">
            <v>TPS</v>
          </cell>
        </row>
        <row r="385">
          <cell r="A385" t="str">
            <v>Sonora ISD2018AL</v>
          </cell>
          <cell r="B385">
            <v>1</v>
          </cell>
          <cell r="C385">
            <v>6</v>
          </cell>
          <cell r="D385">
            <v>0</v>
          </cell>
          <cell r="E385">
            <v>0</v>
          </cell>
          <cell r="F385">
            <v>6</v>
          </cell>
          <cell r="G385" t="str">
            <v>TREA</v>
          </cell>
        </row>
        <row r="386">
          <cell r="A386" t="str">
            <v>Sonora ISD2021AL</v>
          </cell>
          <cell r="B386">
            <v>1</v>
          </cell>
          <cell r="C386">
            <v>3</v>
          </cell>
          <cell r="D386">
            <v>2943.55</v>
          </cell>
          <cell r="E386">
            <v>2943.55</v>
          </cell>
          <cell r="F386">
            <v>3</v>
          </cell>
          <cell r="G386" t="str">
            <v>PEAT</v>
          </cell>
        </row>
        <row r="387">
          <cell r="A387" t="str">
            <v>Sonora ISD2021APD</v>
          </cell>
          <cell r="B387">
            <v>1</v>
          </cell>
          <cell r="C387">
            <v>3</v>
          </cell>
          <cell r="D387">
            <v>2036.41</v>
          </cell>
          <cell r="E387">
            <v>3036.41</v>
          </cell>
          <cell r="F387">
            <v>3</v>
          </cell>
          <cell r="G387" t="str">
            <v>PEAT</v>
          </cell>
        </row>
        <row r="388">
          <cell r="A388" t="str">
            <v>Sonora ISD2021Property</v>
          </cell>
          <cell r="B388">
            <v>2</v>
          </cell>
          <cell r="C388">
            <v>6</v>
          </cell>
          <cell r="D388">
            <v>0</v>
          </cell>
          <cell r="E388">
            <v>20107.25</v>
          </cell>
          <cell r="F388">
            <v>3</v>
          </cell>
          <cell r="G388" t="str">
            <v>PEAT</v>
          </cell>
        </row>
        <row r="389">
          <cell r="A389" t="str">
            <v>Southland ISD2017Property</v>
          </cell>
          <cell r="B389">
            <v>1</v>
          </cell>
          <cell r="C389">
            <v>3</v>
          </cell>
          <cell r="D389">
            <v>5409.76</v>
          </cell>
          <cell r="E389">
            <v>10409.76</v>
          </cell>
          <cell r="F389">
            <v>3</v>
          </cell>
          <cell r="G389" t="str">
            <v>PEAT</v>
          </cell>
        </row>
        <row r="390">
          <cell r="A390" t="str">
            <v>Southland ISD2020Property</v>
          </cell>
          <cell r="B390">
            <v>1</v>
          </cell>
          <cell r="C390">
            <v>3</v>
          </cell>
          <cell r="D390">
            <v>60582.39</v>
          </cell>
          <cell r="E390">
            <v>65582.39</v>
          </cell>
          <cell r="F390">
            <v>3</v>
          </cell>
          <cell r="G390" t="str">
            <v>PEAT</v>
          </cell>
        </row>
        <row r="391">
          <cell r="A391" t="str">
            <v>Spearman ISD2020Property</v>
          </cell>
          <cell r="B391">
            <v>1</v>
          </cell>
          <cell r="C391">
            <v>3</v>
          </cell>
          <cell r="D391">
            <v>0</v>
          </cell>
          <cell r="E391">
            <v>0</v>
          </cell>
          <cell r="F391">
            <v>3</v>
          </cell>
          <cell r="G391" t="str">
            <v>PEAT</v>
          </cell>
        </row>
        <row r="392">
          <cell r="A392" t="str">
            <v>Stanton ISD2017AL</v>
          </cell>
          <cell r="B392">
            <v>1</v>
          </cell>
          <cell r="C392">
            <v>3</v>
          </cell>
          <cell r="D392">
            <v>2305.4900000000002</v>
          </cell>
          <cell r="E392">
            <v>2305.4899999999998</v>
          </cell>
          <cell r="F392">
            <v>3</v>
          </cell>
          <cell r="G392" t="str">
            <v>PEAT</v>
          </cell>
        </row>
        <row r="393">
          <cell r="A393" t="str">
            <v>Stanton ISD2017APD</v>
          </cell>
          <cell r="B393">
            <v>1</v>
          </cell>
          <cell r="C393">
            <v>3</v>
          </cell>
          <cell r="D393">
            <v>0</v>
          </cell>
          <cell r="E393">
            <v>0</v>
          </cell>
          <cell r="F393">
            <v>3</v>
          </cell>
          <cell r="G393" t="str">
            <v>PEAT</v>
          </cell>
        </row>
        <row r="394">
          <cell r="A394" t="str">
            <v>Stanton ISD2018AL</v>
          </cell>
          <cell r="B394">
            <v>1</v>
          </cell>
          <cell r="C394">
            <v>3</v>
          </cell>
          <cell r="D394">
            <v>0</v>
          </cell>
          <cell r="E394">
            <v>0</v>
          </cell>
          <cell r="F394">
            <v>3</v>
          </cell>
          <cell r="G394" t="str">
            <v>PEAT</v>
          </cell>
        </row>
        <row r="395">
          <cell r="A395" t="str">
            <v>Stanton ISD2018ELL</v>
          </cell>
          <cell r="B395">
            <v>2</v>
          </cell>
          <cell r="C395">
            <v>6</v>
          </cell>
          <cell r="D395">
            <v>2500</v>
          </cell>
          <cell r="E395">
            <v>2500</v>
          </cell>
          <cell r="F395">
            <v>3</v>
          </cell>
          <cell r="G395" t="str">
            <v>PEAT</v>
          </cell>
        </row>
        <row r="396">
          <cell r="A396" t="str">
            <v>Stanton ISD2020APD</v>
          </cell>
          <cell r="B396">
            <v>1</v>
          </cell>
          <cell r="C396">
            <v>3</v>
          </cell>
          <cell r="D396">
            <v>11675.18</v>
          </cell>
          <cell r="E396">
            <v>1304.1800000000003</v>
          </cell>
          <cell r="F396">
            <v>3</v>
          </cell>
          <cell r="G396" t="str">
            <v>PEAT</v>
          </cell>
        </row>
        <row r="397">
          <cell r="A397" t="str">
            <v>Stanton ISD2020ELL</v>
          </cell>
          <cell r="B397">
            <v>1</v>
          </cell>
          <cell r="C397">
            <v>3</v>
          </cell>
          <cell r="D397">
            <v>1250</v>
          </cell>
          <cell r="E397">
            <v>1250</v>
          </cell>
          <cell r="F397">
            <v>3</v>
          </cell>
          <cell r="G397" t="str">
            <v>PEAT</v>
          </cell>
        </row>
        <row r="398">
          <cell r="A398" t="str">
            <v>Stanton ISD2020Property</v>
          </cell>
          <cell r="B398">
            <v>1</v>
          </cell>
          <cell r="C398">
            <v>3</v>
          </cell>
          <cell r="D398">
            <v>4654.13</v>
          </cell>
          <cell r="E398">
            <v>9654.130000000001</v>
          </cell>
          <cell r="F398">
            <v>3</v>
          </cell>
          <cell r="G398" t="str">
            <v>PEAT</v>
          </cell>
        </row>
        <row r="399">
          <cell r="A399" t="str">
            <v>Stanton ISD2021AL</v>
          </cell>
          <cell r="B399">
            <v>1</v>
          </cell>
          <cell r="C399">
            <v>3</v>
          </cell>
          <cell r="D399">
            <v>4784.51</v>
          </cell>
          <cell r="E399">
            <v>4784.51</v>
          </cell>
          <cell r="F399">
            <v>3</v>
          </cell>
          <cell r="G399" t="str">
            <v>PEAT</v>
          </cell>
        </row>
        <row r="400">
          <cell r="A400" t="str">
            <v>Stanton ISD2021APD</v>
          </cell>
          <cell r="B400">
            <v>4</v>
          </cell>
          <cell r="C400">
            <v>12</v>
          </cell>
          <cell r="D400">
            <v>38446.5</v>
          </cell>
          <cell r="E400">
            <v>45634.18</v>
          </cell>
          <cell r="F400">
            <v>3</v>
          </cell>
          <cell r="G400" t="str">
            <v>PEAT</v>
          </cell>
        </row>
        <row r="401">
          <cell r="A401" t="str">
            <v>Stanton ISD2021Property</v>
          </cell>
          <cell r="B401">
            <v>1</v>
          </cell>
          <cell r="C401">
            <v>3</v>
          </cell>
          <cell r="D401">
            <v>326.10000000000002</v>
          </cell>
          <cell r="E401">
            <v>326.10000000000002</v>
          </cell>
          <cell r="F401">
            <v>3</v>
          </cell>
          <cell r="G401" t="str">
            <v>PEAT</v>
          </cell>
        </row>
        <row r="402">
          <cell r="A402" t="str">
            <v>Trinidad ISD2018Property</v>
          </cell>
          <cell r="B402">
            <v>2</v>
          </cell>
          <cell r="C402">
            <v>6</v>
          </cell>
          <cell r="D402">
            <v>13938.05</v>
          </cell>
          <cell r="E402">
            <v>19188.05</v>
          </cell>
          <cell r="F402">
            <v>3</v>
          </cell>
          <cell r="G402" t="str">
            <v>PEAT</v>
          </cell>
        </row>
        <row r="403">
          <cell r="A403" t="str">
            <v>Trinidad ISD2019Property</v>
          </cell>
          <cell r="B403">
            <v>1</v>
          </cell>
          <cell r="C403">
            <v>3</v>
          </cell>
          <cell r="D403">
            <v>569.5</v>
          </cell>
          <cell r="E403">
            <v>569.5</v>
          </cell>
          <cell r="F403">
            <v>3</v>
          </cell>
          <cell r="G403" t="str">
            <v>PEAT</v>
          </cell>
        </row>
        <row r="404">
          <cell r="A404" t="str">
            <v>Trinidad ISD2020Property</v>
          </cell>
          <cell r="B404">
            <v>2</v>
          </cell>
          <cell r="C404">
            <v>6</v>
          </cell>
          <cell r="D404">
            <v>416.5</v>
          </cell>
          <cell r="E404">
            <v>416.5</v>
          </cell>
          <cell r="F404">
            <v>3</v>
          </cell>
          <cell r="G404" t="str">
            <v>PEAT</v>
          </cell>
        </row>
        <row r="405">
          <cell r="A405" t="str">
            <v>Trinidad ISD2021Property</v>
          </cell>
          <cell r="B405">
            <v>1</v>
          </cell>
          <cell r="C405">
            <v>3</v>
          </cell>
          <cell r="D405">
            <v>719.11</v>
          </cell>
          <cell r="E405">
            <v>719.11</v>
          </cell>
          <cell r="F405">
            <v>3</v>
          </cell>
          <cell r="G405" t="str">
            <v>PEAT</v>
          </cell>
        </row>
        <row r="406">
          <cell r="A406" t="str">
            <v>Trinity ISD2017AL</v>
          </cell>
          <cell r="B406">
            <v>3</v>
          </cell>
          <cell r="C406">
            <v>9</v>
          </cell>
          <cell r="D406">
            <v>21190.78</v>
          </cell>
          <cell r="E406">
            <v>20653.78</v>
          </cell>
          <cell r="F406">
            <v>3</v>
          </cell>
          <cell r="G406" t="str">
            <v>PEAT</v>
          </cell>
        </row>
        <row r="407">
          <cell r="A407" t="str">
            <v>Trinity ISD2017APD</v>
          </cell>
          <cell r="B407">
            <v>3</v>
          </cell>
          <cell r="C407">
            <v>9</v>
          </cell>
          <cell r="D407">
            <v>2736.6400000000003</v>
          </cell>
          <cell r="E407">
            <v>3736.64</v>
          </cell>
          <cell r="F407">
            <v>3</v>
          </cell>
          <cell r="G407" t="str">
            <v>PEAT</v>
          </cell>
        </row>
        <row r="408">
          <cell r="A408" t="str">
            <v>Trinity ISD2018AL</v>
          </cell>
          <cell r="B408">
            <v>3</v>
          </cell>
          <cell r="C408">
            <v>9</v>
          </cell>
          <cell r="D408">
            <v>7361.36</v>
          </cell>
          <cell r="E408">
            <v>7361.36</v>
          </cell>
          <cell r="F408">
            <v>3</v>
          </cell>
          <cell r="G408" t="str">
            <v>PEAT</v>
          </cell>
        </row>
        <row r="409">
          <cell r="A409" t="str">
            <v>Trinity ISD2018APD</v>
          </cell>
          <cell r="B409">
            <v>1</v>
          </cell>
          <cell r="C409">
            <v>3</v>
          </cell>
          <cell r="D409">
            <v>0</v>
          </cell>
          <cell r="E409">
            <v>0</v>
          </cell>
          <cell r="F409">
            <v>3</v>
          </cell>
          <cell r="G409" t="str">
            <v>PEAT</v>
          </cell>
        </row>
        <row r="410">
          <cell r="A410" t="str">
            <v>Trinity ISD2018ELL</v>
          </cell>
          <cell r="B410">
            <v>1</v>
          </cell>
          <cell r="C410">
            <v>3</v>
          </cell>
          <cell r="D410">
            <v>1250</v>
          </cell>
          <cell r="E410">
            <v>1250</v>
          </cell>
          <cell r="F410">
            <v>3</v>
          </cell>
          <cell r="G410" t="str">
            <v>PEAT</v>
          </cell>
        </row>
        <row r="411">
          <cell r="A411" t="str">
            <v>Trinity ISD2018Property</v>
          </cell>
          <cell r="B411">
            <v>1</v>
          </cell>
          <cell r="C411">
            <v>3</v>
          </cell>
          <cell r="D411">
            <v>1439.29</v>
          </cell>
          <cell r="E411">
            <v>1439.29</v>
          </cell>
          <cell r="F411">
            <v>3</v>
          </cell>
          <cell r="G411" t="str">
            <v>PEAT</v>
          </cell>
        </row>
        <row r="412">
          <cell r="A412" t="str">
            <v>Trinity ISD2019APD</v>
          </cell>
          <cell r="B412">
            <v>32</v>
          </cell>
          <cell r="C412">
            <v>96</v>
          </cell>
          <cell r="D412">
            <v>157891.70000000001</v>
          </cell>
          <cell r="E412">
            <v>158891.70000000001</v>
          </cell>
          <cell r="F412">
            <v>3</v>
          </cell>
          <cell r="G412" t="str">
            <v>PEAT</v>
          </cell>
        </row>
        <row r="413">
          <cell r="A413" t="str">
            <v>Trinity ISD2019GL</v>
          </cell>
          <cell r="B413">
            <v>1</v>
          </cell>
          <cell r="C413">
            <v>3</v>
          </cell>
          <cell r="D413">
            <v>954.75</v>
          </cell>
          <cell r="E413">
            <v>954.75</v>
          </cell>
          <cell r="F413">
            <v>3</v>
          </cell>
          <cell r="G413" t="str">
            <v>PEAT</v>
          </cell>
        </row>
        <row r="414">
          <cell r="A414" t="str">
            <v>Trinity ISD2019Property</v>
          </cell>
          <cell r="B414">
            <v>1</v>
          </cell>
          <cell r="C414">
            <v>3</v>
          </cell>
          <cell r="D414">
            <v>1481065.8900000001</v>
          </cell>
          <cell r="E414">
            <v>1827825.89</v>
          </cell>
          <cell r="F414">
            <v>3</v>
          </cell>
          <cell r="G414" t="str">
            <v>PEAT</v>
          </cell>
        </row>
        <row r="415">
          <cell r="A415" t="str">
            <v>Trinity ISD2020APD</v>
          </cell>
          <cell r="B415">
            <v>1</v>
          </cell>
          <cell r="C415">
            <v>3</v>
          </cell>
          <cell r="D415">
            <v>0</v>
          </cell>
          <cell r="E415">
            <v>0</v>
          </cell>
          <cell r="F415">
            <v>3</v>
          </cell>
          <cell r="G415" t="str">
            <v>PEAT</v>
          </cell>
        </row>
        <row r="416">
          <cell r="A416" t="str">
            <v>Trinity ISD2020Property</v>
          </cell>
          <cell r="B416">
            <v>1</v>
          </cell>
          <cell r="C416">
            <v>3</v>
          </cell>
          <cell r="D416">
            <v>20001.96</v>
          </cell>
          <cell r="E416">
            <v>30001.96</v>
          </cell>
          <cell r="F416">
            <v>3</v>
          </cell>
          <cell r="G416" t="str">
            <v>PEAT</v>
          </cell>
        </row>
        <row r="417">
          <cell r="A417" t="str">
            <v>Trinity ISD2021AL</v>
          </cell>
          <cell r="B417">
            <v>1</v>
          </cell>
          <cell r="C417">
            <v>3</v>
          </cell>
          <cell r="D417">
            <v>6856.5300000000007</v>
          </cell>
          <cell r="E417">
            <v>6856.53</v>
          </cell>
          <cell r="F417">
            <v>3</v>
          </cell>
          <cell r="G417" t="str">
            <v>PEAT</v>
          </cell>
        </row>
        <row r="418">
          <cell r="A418" t="str">
            <v>Trinity ISD2021APD</v>
          </cell>
          <cell r="B418">
            <v>1</v>
          </cell>
          <cell r="C418">
            <v>3</v>
          </cell>
          <cell r="D418">
            <v>0</v>
          </cell>
          <cell r="E418">
            <v>0</v>
          </cell>
          <cell r="F418">
            <v>3</v>
          </cell>
          <cell r="G418" t="str">
            <v>PEAT</v>
          </cell>
        </row>
        <row r="419">
          <cell r="A419" t="str">
            <v>Trinity Valley Community College2017AL</v>
          </cell>
          <cell r="B419">
            <v>2</v>
          </cell>
          <cell r="C419">
            <v>6</v>
          </cell>
          <cell r="D419">
            <v>8830.5300000000007</v>
          </cell>
          <cell r="E419">
            <v>8830.5300000000007</v>
          </cell>
          <cell r="F419">
            <v>3</v>
          </cell>
          <cell r="G419" t="str">
            <v>PEAT</v>
          </cell>
        </row>
        <row r="420">
          <cell r="A420" t="str">
            <v>Trinity Valley Community College2017APD</v>
          </cell>
          <cell r="B420">
            <v>4</v>
          </cell>
          <cell r="C420">
            <v>12</v>
          </cell>
          <cell r="D420">
            <v>14369.32</v>
          </cell>
          <cell r="E420">
            <v>14895.82</v>
          </cell>
          <cell r="F420">
            <v>3</v>
          </cell>
          <cell r="G420" t="str">
            <v>PEAT</v>
          </cell>
        </row>
        <row r="421">
          <cell r="A421" t="str">
            <v>Trinity Valley Community College2017Crime</v>
          </cell>
          <cell r="B421">
            <v>2</v>
          </cell>
          <cell r="C421">
            <v>6</v>
          </cell>
          <cell r="D421">
            <v>25633.4</v>
          </cell>
          <cell r="E421">
            <v>22888.300000000003</v>
          </cell>
          <cell r="F421">
            <v>3</v>
          </cell>
          <cell r="G421" t="str">
            <v>PEAT</v>
          </cell>
        </row>
        <row r="422">
          <cell r="A422" t="str">
            <v>Trinity Valley Community College2017ELL</v>
          </cell>
          <cell r="B422">
            <v>4</v>
          </cell>
          <cell r="C422">
            <v>12</v>
          </cell>
          <cell r="D422">
            <v>3789.1</v>
          </cell>
          <cell r="E422">
            <v>6289.1</v>
          </cell>
          <cell r="F422">
            <v>3</v>
          </cell>
          <cell r="G422" t="str">
            <v>PEAT</v>
          </cell>
        </row>
        <row r="423">
          <cell r="A423" t="str">
            <v>Trinity Valley Community College2017Property</v>
          </cell>
          <cell r="B423">
            <v>1</v>
          </cell>
          <cell r="C423">
            <v>3</v>
          </cell>
          <cell r="D423">
            <v>0</v>
          </cell>
          <cell r="E423">
            <v>0</v>
          </cell>
          <cell r="F423">
            <v>3</v>
          </cell>
          <cell r="G423" t="str">
            <v>PEAT</v>
          </cell>
        </row>
        <row r="424">
          <cell r="A424" t="str">
            <v>Trinity Valley Community College2018APD</v>
          </cell>
          <cell r="B424">
            <v>1</v>
          </cell>
          <cell r="C424">
            <v>3</v>
          </cell>
          <cell r="D424">
            <v>2926.89</v>
          </cell>
          <cell r="E424">
            <v>3426.89</v>
          </cell>
          <cell r="F424">
            <v>3</v>
          </cell>
          <cell r="G424" t="str">
            <v>PEAT</v>
          </cell>
        </row>
        <row r="425">
          <cell r="A425" t="str">
            <v>Trinity Valley Community College2018ELL</v>
          </cell>
          <cell r="B425">
            <v>1</v>
          </cell>
          <cell r="C425">
            <v>3</v>
          </cell>
          <cell r="D425">
            <v>0</v>
          </cell>
          <cell r="E425">
            <v>0</v>
          </cell>
          <cell r="F425">
            <v>3</v>
          </cell>
          <cell r="G425" t="str">
            <v>PEAT</v>
          </cell>
        </row>
        <row r="426">
          <cell r="A426" t="str">
            <v>Trinity Valley Community College2019AL</v>
          </cell>
          <cell r="B426">
            <v>1</v>
          </cell>
          <cell r="C426">
            <v>3</v>
          </cell>
          <cell r="D426">
            <v>2231.2199999999998</v>
          </cell>
          <cell r="E426">
            <v>2231.2199999999998</v>
          </cell>
          <cell r="F426">
            <v>3</v>
          </cell>
          <cell r="G426" t="str">
            <v>PEAT</v>
          </cell>
        </row>
        <row r="427">
          <cell r="A427" t="str">
            <v>Trinity Valley Community College2019APD</v>
          </cell>
          <cell r="B427">
            <v>3</v>
          </cell>
          <cell r="C427">
            <v>9</v>
          </cell>
          <cell r="D427">
            <v>7875.3200000000006</v>
          </cell>
          <cell r="E427">
            <v>9375.32</v>
          </cell>
          <cell r="F427">
            <v>3</v>
          </cell>
          <cell r="G427" t="str">
            <v>PEAT</v>
          </cell>
        </row>
        <row r="428">
          <cell r="A428" t="str">
            <v>Trinity Valley Community College2020APD</v>
          </cell>
          <cell r="B428">
            <v>1</v>
          </cell>
          <cell r="C428">
            <v>3</v>
          </cell>
          <cell r="D428">
            <v>5047.41</v>
          </cell>
          <cell r="E428">
            <v>5547.41</v>
          </cell>
          <cell r="F428">
            <v>3</v>
          </cell>
          <cell r="G428" t="str">
            <v>PEAT</v>
          </cell>
        </row>
        <row r="429">
          <cell r="A429" t="str">
            <v>Trinity Valley Community College2020ELL</v>
          </cell>
          <cell r="B429">
            <v>1</v>
          </cell>
          <cell r="C429">
            <v>3</v>
          </cell>
          <cell r="D429">
            <v>5680</v>
          </cell>
          <cell r="E429">
            <v>46250</v>
          </cell>
          <cell r="F429">
            <v>3</v>
          </cell>
          <cell r="G429" t="str">
            <v>PEAT</v>
          </cell>
        </row>
        <row r="430">
          <cell r="A430" t="str">
            <v>Trinity Valley Community College2020Property</v>
          </cell>
          <cell r="B430">
            <v>1</v>
          </cell>
          <cell r="C430">
            <v>3</v>
          </cell>
          <cell r="D430">
            <v>0</v>
          </cell>
          <cell r="E430">
            <v>0</v>
          </cell>
          <cell r="F430">
            <v>3</v>
          </cell>
          <cell r="G430" t="str">
            <v>PEAT</v>
          </cell>
        </row>
        <row r="431">
          <cell r="A431" t="str">
            <v>Trinity Valley Community College2021APD</v>
          </cell>
          <cell r="B431">
            <v>1</v>
          </cell>
          <cell r="C431">
            <v>3</v>
          </cell>
          <cell r="D431">
            <v>3884.07</v>
          </cell>
          <cell r="E431">
            <v>4384.07</v>
          </cell>
          <cell r="F431">
            <v>3</v>
          </cell>
          <cell r="G431" t="str">
            <v>PEAT</v>
          </cell>
        </row>
        <row r="432">
          <cell r="A432" t="str">
            <v>Trinity Valley Community College2021GL</v>
          </cell>
          <cell r="B432">
            <v>1</v>
          </cell>
          <cell r="C432">
            <v>3</v>
          </cell>
          <cell r="D432">
            <v>0</v>
          </cell>
          <cell r="E432">
            <v>0</v>
          </cell>
          <cell r="F432">
            <v>3</v>
          </cell>
          <cell r="G432" t="str">
            <v>PEAT</v>
          </cell>
        </row>
        <row r="433">
          <cell r="A433" t="str">
            <v>Troup ISD2017Property</v>
          </cell>
          <cell r="B433">
            <v>1</v>
          </cell>
          <cell r="C433">
            <v>3</v>
          </cell>
          <cell r="D433">
            <v>18643.23</v>
          </cell>
          <cell r="E433">
            <v>21143.23</v>
          </cell>
          <cell r="F433">
            <v>3</v>
          </cell>
          <cell r="G433" t="str">
            <v>PEAT</v>
          </cell>
        </row>
        <row r="434">
          <cell r="A434" t="str">
            <v>Troup ISD2018AL</v>
          </cell>
          <cell r="B434">
            <v>3</v>
          </cell>
          <cell r="C434">
            <v>9</v>
          </cell>
          <cell r="D434">
            <v>13828.109999999999</v>
          </cell>
          <cell r="E434">
            <v>13828.109999999999</v>
          </cell>
          <cell r="F434">
            <v>3</v>
          </cell>
          <cell r="G434" t="str">
            <v>PEAT</v>
          </cell>
        </row>
        <row r="435">
          <cell r="A435" t="str">
            <v>Troup ISD2018APD</v>
          </cell>
          <cell r="B435">
            <v>1</v>
          </cell>
          <cell r="C435">
            <v>3</v>
          </cell>
          <cell r="D435">
            <v>8781.6200000000008</v>
          </cell>
          <cell r="E435">
            <v>9281.6200000000008</v>
          </cell>
          <cell r="F435">
            <v>3</v>
          </cell>
          <cell r="G435" t="str">
            <v>PEAT</v>
          </cell>
        </row>
        <row r="436">
          <cell r="A436" t="str">
            <v>Troup ISD2020Property</v>
          </cell>
          <cell r="B436">
            <v>1</v>
          </cell>
          <cell r="C436">
            <v>3</v>
          </cell>
          <cell r="D436">
            <v>2360</v>
          </cell>
          <cell r="E436">
            <v>4860</v>
          </cell>
          <cell r="F436">
            <v>3</v>
          </cell>
          <cell r="G436" t="str">
            <v>PEAT</v>
          </cell>
        </row>
        <row r="437">
          <cell r="A437" t="str">
            <v>Troup ISD2021AL</v>
          </cell>
          <cell r="B437">
            <v>1</v>
          </cell>
          <cell r="C437">
            <v>3</v>
          </cell>
          <cell r="D437">
            <v>0</v>
          </cell>
          <cell r="E437">
            <v>0</v>
          </cell>
          <cell r="F437">
            <v>3</v>
          </cell>
          <cell r="G437" t="str">
            <v>PEAT</v>
          </cell>
        </row>
        <row r="438">
          <cell r="A438" t="str">
            <v>Turkey-Quitaque ISD2017AL</v>
          </cell>
          <cell r="B438">
            <v>1</v>
          </cell>
          <cell r="C438">
            <v>3</v>
          </cell>
          <cell r="D438">
            <v>1571.4699999999998</v>
          </cell>
          <cell r="E438">
            <v>1571.47</v>
          </cell>
          <cell r="F438">
            <v>3</v>
          </cell>
          <cell r="G438" t="str">
            <v>PEAT</v>
          </cell>
        </row>
        <row r="439">
          <cell r="A439" t="str">
            <v>Turkey-Quitaque ISD2020Property</v>
          </cell>
          <cell r="B439">
            <v>2</v>
          </cell>
          <cell r="C439">
            <v>6</v>
          </cell>
          <cell r="D439">
            <v>35656.020000000004</v>
          </cell>
          <cell r="E439">
            <v>41156.020000000004</v>
          </cell>
          <cell r="F439">
            <v>3</v>
          </cell>
          <cell r="G439" t="str">
            <v>PEAT</v>
          </cell>
        </row>
        <row r="440">
          <cell r="A440" t="str">
            <v>Tyler Jr College2017AL</v>
          </cell>
          <cell r="B440">
            <v>3</v>
          </cell>
          <cell r="C440">
            <v>9</v>
          </cell>
          <cell r="D440">
            <v>7772.8099999999995</v>
          </cell>
          <cell r="E440">
            <v>7772.8099999999995</v>
          </cell>
          <cell r="F440">
            <v>3</v>
          </cell>
          <cell r="G440" t="str">
            <v>PEAT</v>
          </cell>
        </row>
        <row r="441">
          <cell r="A441" t="str">
            <v>Tyler Jr College2018Property</v>
          </cell>
          <cell r="B441">
            <v>2</v>
          </cell>
          <cell r="C441">
            <v>6</v>
          </cell>
          <cell r="D441">
            <v>0</v>
          </cell>
          <cell r="E441">
            <v>0</v>
          </cell>
          <cell r="F441">
            <v>3</v>
          </cell>
          <cell r="G441" t="str">
            <v>PEAT</v>
          </cell>
        </row>
        <row r="442">
          <cell r="A442" t="str">
            <v>Tyler Jr College2019Property</v>
          </cell>
          <cell r="B442">
            <v>1</v>
          </cell>
          <cell r="C442">
            <v>3</v>
          </cell>
          <cell r="D442">
            <v>0</v>
          </cell>
          <cell r="E442">
            <v>0</v>
          </cell>
          <cell r="F442">
            <v>3</v>
          </cell>
          <cell r="G442" t="str">
            <v>PEAT</v>
          </cell>
        </row>
        <row r="443">
          <cell r="A443" t="str">
            <v>Tyler Jr College2020AL</v>
          </cell>
          <cell r="B443">
            <v>1</v>
          </cell>
          <cell r="C443">
            <v>3</v>
          </cell>
          <cell r="D443">
            <v>5593.58</v>
          </cell>
          <cell r="E443">
            <v>5593.58</v>
          </cell>
          <cell r="F443">
            <v>3</v>
          </cell>
          <cell r="G443" t="str">
            <v>PEAT</v>
          </cell>
        </row>
        <row r="444">
          <cell r="A444" t="str">
            <v>Tyler Jr College2020APD</v>
          </cell>
          <cell r="B444">
            <v>1</v>
          </cell>
          <cell r="C444">
            <v>3</v>
          </cell>
          <cell r="D444">
            <v>3343.09</v>
          </cell>
          <cell r="E444">
            <v>4343.09</v>
          </cell>
          <cell r="F444">
            <v>3</v>
          </cell>
          <cell r="G444" t="str">
            <v>PEAT</v>
          </cell>
        </row>
        <row r="445">
          <cell r="A445" t="str">
            <v>Tyler Jr College2020LEL</v>
          </cell>
          <cell r="B445">
            <v>1</v>
          </cell>
          <cell r="C445">
            <v>3</v>
          </cell>
          <cell r="D445">
            <v>0</v>
          </cell>
          <cell r="E445">
            <v>0</v>
          </cell>
          <cell r="F445">
            <v>3</v>
          </cell>
          <cell r="G445" t="str">
            <v>PEAT</v>
          </cell>
        </row>
        <row r="446">
          <cell r="A446" t="str">
            <v>Tyler Jr College2020Property</v>
          </cell>
          <cell r="B446">
            <v>2</v>
          </cell>
          <cell r="C446">
            <v>6</v>
          </cell>
          <cell r="D446">
            <v>283959.94</v>
          </cell>
          <cell r="E446">
            <v>875025.85</v>
          </cell>
          <cell r="F446">
            <v>3</v>
          </cell>
          <cell r="G446" t="str">
            <v>PEAT</v>
          </cell>
        </row>
        <row r="447">
          <cell r="A447" t="str">
            <v>Tyler Jr College2021Property</v>
          </cell>
          <cell r="B447">
            <v>1</v>
          </cell>
          <cell r="C447">
            <v>3</v>
          </cell>
          <cell r="D447">
            <v>0</v>
          </cell>
          <cell r="E447">
            <v>250000</v>
          </cell>
          <cell r="F447">
            <v>3</v>
          </cell>
          <cell r="G447" t="str">
            <v>PEAT</v>
          </cell>
        </row>
        <row r="448">
          <cell r="A448" t="str">
            <v>Vernon ISD2018AL</v>
          </cell>
          <cell r="B448">
            <v>1</v>
          </cell>
          <cell r="C448">
            <v>3</v>
          </cell>
          <cell r="D448">
            <v>3297.08</v>
          </cell>
          <cell r="E448">
            <v>3297.08</v>
          </cell>
          <cell r="F448">
            <v>3</v>
          </cell>
          <cell r="G448" t="str">
            <v>PEAT</v>
          </cell>
        </row>
        <row r="449">
          <cell r="A449" t="str">
            <v>Vernon ISD2019AL</v>
          </cell>
          <cell r="B449">
            <v>1</v>
          </cell>
          <cell r="C449">
            <v>3</v>
          </cell>
          <cell r="D449">
            <v>6435.49</v>
          </cell>
          <cell r="E449">
            <v>5809.5</v>
          </cell>
          <cell r="F449">
            <v>3</v>
          </cell>
          <cell r="G449" t="str">
            <v>PEAT</v>
          </cell>
        </row>
        <row r="450">
          <cell r="A450" t="str">
            <v>Vernon ISD2019APD</v>
          </cell>
          <cell r="B450">
            <v>2</v>
          </cell>
          <cell r="C450">
            <v>6</v>
          </cell>
          <cell r="D450">
            <v>22506.649999999998</v>
          </cell>
          <cell r="E450">
            <v>23506.65</v>
          </cell>
          <cell r="F450">
            <v>3</v>
          </cell>
          <cell r="G450" t="str">
            <v>PEAT</v>
          </cell>
        </row>
        <row r="451">
          <cell r="A451" t="str">
            <v>Vernon ISD2019GL</v>
          </cell>
          <cell r="B451">
            <v>1</v>
          </cell>
          <cell r="C451">
            <v>3</v>
          </cell>
          <cell r="D451">
            <v>0</v>
          </cell>
          <cell r="E451">
            <v>0</v>
          </cell>
          <cell r="F451">
            <v>3</v>
          </cell>
          <cell r="G451" t="str">
            <v>PEAT</v>
          </cell>
        </row>
        <row r="452">
          <cell r="A452" t="str">
            <v>Vernon ISD2020GL</v>
          </cell>
          <cell r="B452">
            <v>5</v>
          </cell>
          <cell r="C452">
            <v>15</v>
          </cell>
          <cell r="D452">
            <v>6169.08</v>
          </cell>
          <cell r="E452">
            <v>6169.08</v>
          </cell>
          <cell r="F452">
            <v>3</v>
          </cell>
          <cell r="G452" t="str">
            <v>PEAT</v>
          </cell>
        </row>
        <row r="453">
          <cell r="A453" t="str">
            <v>Vernon ISD2020Property</v>
          </cell>
          <cell r="B453">
            <v>1</v>
          </cell>
          <cell r="C453">
            <v>3</v>
          </cell>
          <cell r="D453">
            <v>8593.8799999999992</v>
          </cell>
          <cell r="E453">
            <v>13593.88</v>
          </cell>
          <cell r="F453">
            <v>3</v>
          </cell>
          <cell r="G453" t="str">
            <v>PEAT</v>
          </cell>
        </row>
        <row r="454">
          <cell r="A454" t="str">
            <v>Vernon ISD2021APD</v>
          </cell>
          <cell r="B454">
            <v>1</v>
          </cell>
          <cell r="C454">
            <v>3</v>
          </cell>
          <cell r="D454">
            <v>5850.08</v>
          </cell>
          <cell r="E454">
            <v>7550</v>
          </cell>
          <cell r="F454">
            <v>3</v>
          </cell>
          <cell r="G454" t="str">
            <v>PEAT</v>
          </cell>
        </row>
        <row r="455">
          <cell r="A455" t="str">
            <v>Weatherford ISD2017AL</v>
          </cell>
          <cell r="B455">
            <v>7</v>
          </cell>
          <cell r="C455">
            <v>21</v>
          </cell>
          <cell r="D455">
            <v>12911.17</v>
          </cell>
          <cell r="E455">
            <v>12911.17</v>
          </cell>
          <cell r="F455">
            <v>3</v>
          </cell>
          <cell r="G455" t="str">
            <v>PEAT</v>
          </cell>
        </row>
        <row r="456">
          <cell r="A456" t="str">
            <v>Weatherford ISD2017APD</v>
          </cell>
          <cell r="B456">
            <v>3</v>
          </cell>
          <cell r="C456">
            <v>9</v>
          </cell>
          <cell r="D456">
            <v>7460.84</v>
          </cell>
          <cell r="E456">
            <v>4100.1200000000008</v>
          </cell>
          <cell r="F456">
            <v>3</v>
          </cell>
          <cell r="G456" t="str">
            <v>PEAT</v>
          </cell>
        </row>
        <row r="457">
          <cell r="A457" t="str">
            <v>Weatherford ISD2017ELL</v>
          </cell>
          <cell r="B457">
            <v>1</v>
          </cell>
          <cell r="C457">
            <v>3</v>
          </cell>
          <cell r="D457">
            <v>0</v>
          </cell>
          <cell r="E457">
            <v>0</v>
          </cell>
          <cell r="F457">
            <v>3</v>
          </cell>
          <cell r="G457" t="str">
            <v>PEAT</v>
          </cell>
        </row>
        <row r="458">
          <cell r="A458" t="str">
            <v>Weatherford ISD2018AL</v>
          </cell>
          <cell r="B458">
            <v>3</v>
          </cell>
          <cell r="C458">
            <v>9</v>
          </cell>
          <cell r="D458">
            <v>9149.7999999999993</v>
          </cell>
          <cell r="E458">
            <v>9149.7999999999993</v>
          </cell>
          <cell r="F458">
            <v>3</v>
          </cell>
          <cell r="G458" t="str">
            <v>PEAT</v>
          </cell>
        </row>
        <row r="459">
          <cell r="A459" t="str">
            <v>Weatherford ISD2018APD</v>
          </cell>
          <cell r="B459">
            <v>5</v>
          </cell>
          <cell r="C459">
            <v>15</v>
          </cell>
          <cell r="D459">
            <v>28423.21</v>
          </cell>
          <cell r="E459">
            <v>6620.11</v>
          </cell>
          <cell r="F459">
            <v>3</v>
          </cell>
          <cell r="G459" t="str">
            <v>PEAT</v>
          </cell>
        </row>
        <row r="460">
          <cell r="A460" t="str">
            <v>Weatherford ISD2018GL</v>
          </cell>
          <cell r="B460">
            <v>1</v>
          </cell>
          <cell r="C460">
            <v>3</v>
          </cell>
          <cell r="D460">
            <v>0</v>
          </cell>
          <cell r="E460">
            <v>0</v>
          </cell>
          <cell r="F460">
            <v>3</v>
          </cell>
          <cell r="G460" t="str">
            <v>PEAT</v>
          </cell>
        </row>
        <row r="461">
          <cell r="A461" t="str">
            <v>Weatherford ISD2019AL</v>
          </cell>
          <cell r="B461">
            <v>3</v>
          </cell>
          <cell r="C461">
            <v>9</v>
          </cell>
          <cell r="D461">
            <v>6352.62</v>
          </cell>
          <cell r="E461">
            <v>6352.62</v>
          </cell>
          <cell r="F461">
            <v>3</v>
          </cell>
          <cell r="G461" t="str">
            <v>PEAT</v>
          </cell>
        </row>
        <row r="462">
          <cell r="A462" t="str">
            <v>Weatherford ISD2019APD</v>
          </cell>
          <cell r="B462">
            <v>4</v>
          </cell>
          <cell r="C462">
            <v>12</v>
          </cell>
          <cell r="D462">
            <v>25464.149999999998</v>
          </cell>
          <cell r="E462">
            <v>19213.410000000003</v>
          </cell>
          <cell r="F462">
            <v>3</v>
          </cell>
          <cell r="G462" t="str">
            <v>PEAT</v>
          </cell>
        </row>
        <row r="463">
          <cell r="A463" t="str">
            <v>Weatherford ISD2019ELL</v>
          </cell>
          <cell r="B463">
            <v>1</v>
          </cell>
          <cell r="C463">
            <v>3</v>
          </cell>
          <cell r="D463">
            <v>1250</v>
          </cell>
          <cell r="E463">
            <v>31250</v>
          </cell>
          <cell r="F463">
            <v>3</v>
          </cell>
          <cell r="G463" t="str">
            <v>PEAT</v>
          </cell>
        </row>
        <row r="464">
          <cell r="A464" t="str">
            <v>Weatherford ISD2020AL</v>
          </cell>
          <cell r="B464">
            <v>6</v>
          </cell>
          <cell r="C464">
            <v>18</v>
          </cell>
          <cell r="D464">
            <v>137654.57999999999</v>
          </cell>
          <cell r="E464">
            <v>157654.57999999999</v>
          </cell>
          <cell r="F464">
            <v>3</v>
          </cell>
          <cell r="G464" t="str">
            <v>PEAT</v>
          </cell>
        </row>
        <row r="465">
          <cell r="A465" t="str">
            <v>Weatherford ISD2020APD</v>
          </cell>
          <cell r="B465">
            <v>11</v>
          </cell>
          <cell r="C465">
            <v>33</v>
          </cell>
          <cell r="D465">
            <v>40352.820000000007</v>
          </cell>
          <cell r="E465">
            <v>42852.820000000007</v>
          </cell>
          <cell r="F465">
            <v>3</v>
          </cell>
          <cell r="G465" t="str">
            <v>PEAT</v>
          </cell>
        </row>
        <row r="466">
          <cell r="A466" t="str">
            <v>Weatherford ISD2020ELL</v>
          </cell>
          <cell r="B466">
            <v>1</v>
          </cell>
          <cell r="C466">
            <v>3</v>
          </cell>
          <cell r="D466">
            <v>251139.47</v>
          </cell>
          <cell r="E466">
            <v>276250</v>
          </cell>
          <cell r="F466">
            <v>3</v>
          </cell>
          <cell r="G466" t="str">
            <v>PEAT</v>
          </cell>
        </row>
        <row r="467">
          <cell r="A467" t="str">
            <v>Weatherford ISD2020GL</v>
          </cell>
          <cell r="B467">
            <v>1</v>
          </cell>
          <cell r="C467">
            <v>3</v>
          </cell>
          <cell r="D467">
            <v>0</v>
          </cell>
          <cell r="E467">
            <v>0</v>
          </cell>
          <cell r="F467">
            <v>3</v>
          </cell>
          <cell r="G467" t="str">
            <v>PEAT</v>
          </cell>
        </row>
        <row r="468">
          <cell r="A468" t="str">
            <v>Weatherford ISD2020Property</v>
          </cell>
          <cell r="B468">
            <v>2</v>
          </cell>
          <cell r="C468">
            <v>6</v>
          </cell>
          <cell r="D468">
            <v>551940.73</v>
          </cell>
          <cell r="E468">
            <v>561940.73</v>
          </cell>
          <cell r="F468">
            <v>3</v>
          </cell>
          <cell r="G468" t="str">
            <v>PEAT</v>
          </cell>
        </row>
        <row r="469">
          <cell r="A469" t="str">
            <v>Weatherford ISD2021AL</v>
          </cell>
          <cell r="B469">
            <v>1</v>
          </cell>
          <cell r="C469">
            <v>3</v>
          </cell>
          <cell r="D469">
            <v>0</v>
          </cell>
          <cell r="E469">
            <v>0</v>
          </cell>
          <cell r="F469">
            <v>3</v>
          </cell>
          <cell r="G469" t="str">
            <v>PEAT</v>
          </cell>
        </row>
        <row r="470">
          <cell r="A470" t="str">
            <v>Weatherford ISD2021APD</v>
          </cell>
          <cell r="B470">
            <v>6</v>
          </cell>
          <cell r="C470">
            <v>18</v>
          </cell>
          <cell r="D470">
            <v>11539.95</v>
          </cell>
          <cell r="E470">
            <v>17016.8</v>
          </cell>
          <cell r="F470">
            <v>3</v>
          </cell>
          <cell r="G470" t="str">
            <v>PEAT</v>
          </cell>
        </row>
        <row r="471">
          <cell r="A471" t="str">
            <v>Weatherford ISD2021GL</v>
          </cell>
          <cell r="B471">
            <v>1</v>
          </cell>
          <cell r="C471">
            <v>3</v>
          </cell>
          <cell r="D471">
            <v>0</v>
          </cell>
          <cell r="E471">
            <v>0</v>
          </cell>
          <cell r="F471">
            <v>3</v>
          </cell>
          <cell r="G471" t="str">
            <v>PEAT</v>
          </cell>
        </row>
        <row r="472">
          <cell r="A472" t="str">
            <v>Weatherford ISD2021Property</v>
          </cell>
          <cell r="B472">
            <v>2</v>
          </cell>
          <cell r="C472">
            <v>6</v>
          </cell>
          <cell r="D472">
            <v>462.23</v>
          </cell>
          <cell r="E472">
            <v>462.23</v>
          </cell>
          <cell r="F472">
            <v>3</v>
          </cell>
          <cell r="G472" t="str">
            <v>PEAT</v>
          </cell>
        </row>
        <row r="473">
          <cell r="A473" t="str">
            <v>Wellington ISD2017APD</v>
          </cell>
          <cell r="B473">
            <v>2</v>
          </cell>
          <cell r="C473">
            <v>6</v>
          </cell>
          <cell r="D473">
            <v>2273.98</v>
          </cell>
          <cell r="E473">
            <v>3273.98</v>
          </cell>
          <cell r="F473">
            <v>3</v>
          </cell>
          <cell r="G473" t="str">
            <v>PEAT</v>
          </cell>
        </row>
        <row r="474">
          <cell r="A474" t="str">
            <v>Wellington ISD2018AL</v>
          </cell>
          <cell r="B474">
            <v>3</v>
          </cell>
          <cell r="C474">
            <v>9</v>
          </cell>
          <cell r="D474">
            <v>11473.07</v>
          </cell>
          <cell r="E474">
            <v>11473.07</v>
          </cell>
          <cell r="F474">
            <v>3</v>
          </cell>
          <cell r="G474" t="str">
            <v>PEAT</v>
          </cell>
        </row>
        <row r="475">
          <cell r="A475" t="str">
            <v>Wellington ISD2018APD</v>
          </cell>
          <cell r="B475">
            <v>4</v>
          </cell>
          <cell r="C475">
            <v>12</v>
          </cell>
          <cell r="D475">
            <v>10806.01</v>
          </cell>
          <cell r="E475">
            <v>12256.01</v>
          </cell>
          <cell r="F475">
            <v>3</v>
          </cell>
          <cell r="G475" t="str">
            <v>PEAT</v>
          </cell>
        </row>
        <row r="476">
          <cell r="A476" t="str">
            <v>Wellington ISD2018Property</v>
          </cell>
          <cell r="B476">
            <v>1</v>
          </cell>
          <cell r="C476">
            <v>3</v>
          </cell>
          <cell r="D476">
            <v>1339798.79</v>
          </cell>
          <cell r="E476">
            <v>1592682.55</v>
          </cell>
          <cell r="F476">
            <v>3</v>
          </cell>
          <cell r="G476" t="str">
            <v>PEAT</v>
          </cell>
        </row>
        <row r="477">
          <cell r="A477" t="str">
            <v>Wellington ISD2019APD</v>
          </cell>
          <cell r="B477">
            <v>1</v>
          </cell>
          <cell r="C477">
            <v>3</v>
          </cell>
          <cell r="D477">
            <v>4954.8999999999996</v>
          </cell>
          <cell r="E477">
            <v>5454.9</v>
          </cell>
          <cell r="F477">
            <v>3</v>
          </cell>
          <cell r="G477" t="str">
            <v>PEAT</v>
          </cell>
        </row>
        <row r="478">
          <cell r="A478" t="str">
            <v>Wellington ISD2019Property</v>
          </cell>
          <cell r="B478">
            <v>1</v>
          </cell>
          <cell r="C478">
            <v>3</v>
          </cell>
          <cell r="D478">
            <v>1232</v>
          </cell>
          <cell r="E478">
            <v>1232</v>
          </cell>
          <cell r="F478">
            <v>3</v>
          </cell>
          <cell r="G478" t="str">
            <v>PEAT</v>
          </cell>
        </row>
        <row r="479">
          <cell r="A479" t="str">
            <v>Wellington ISD2020APD</v>
          </cell>
          <cell r="B479">
            <v>1</v>
          </cell>
          <cell r="C479">
            <v>3</v>
          </cell>
          <cell r="D479">
            <v>2442</v>
          </cell>
          <cell r="E479">
            <v>2942</v>
          </cell>
          <cell r="F479">
            <v>3</v>
          </cell>
          <cell r="G479" t="str">
            <v>PEAT</v>
          </cell>
        </row>
        <row r="480">
          <cell r="A480" t="str">
            <v>Wellington ISD2020Property</v>
          </cell>
          <cell r="B480">
            <v>1</v>
          </cell>
          <cell r="C480">
            <v>3</v>
          </cell>
          <cell r="D480">
            <v>1893.9</v>
          </cell>
          <cell r="E480">
            <v>2393.9</v>
          </cell>
          <cell r="F480">
            <v>3</v>
          </cell>
          <cell r="G480" t="str">
            <v>PEAT</v>
          </cell>
        </row>
        <row r="481">
          <cell r="A481" t="str">
            <v>Wellington ISD2021APD</v>
          </cell>
          <cell r="B481">
            <v>1</v>
          </cell>
          <cell r="C481">
            <v>3</v>
          </cell>
          <cell r="D481">
            <v>8919</v>
          </cell>
          <cell r="E481">
            <v>9419</v>
          </cell>
          <cell r="F481">
            <v>3</v>
          </cell>
          <cell r="G481" t="str">
            <v>PEAT</v>
          </cell>
        </row>
        <row r="482">
          <cell r="A482" t="str">
            <v>West Rusk County CISD2017APD</v>
          </cell>
          <cell r="B482">
            <v>2</v>
          </cell>
          <cell r="C482">
            <v>6</v>
          </cell>
          <cell r="D482">
            <v>12976.85</v>
          </cell>
          <cell r="E482">
            <v>13976.85</v>
          </cell>
          <cell r="F482">
            <v>3</v>
          </cell>
          <cell r="G482" t="str">
            <v>PEAT</v>
          </cell>
        </row>
        <row r="483">
          <cell r="A483" t="str">
            <v>West Rusk County CISD2018AL</v>
          </cell>
          <cell r="B483">
            <v>1</v>
          </cell>
          <cell r="C483">
            <v>3</v>
          </cell>
          <cell r="D483">
            <v>1018.15</v>
          </cell>
          <cell r="E483">
            <v>1018.15</v>
          </cell>
          <cell r="F483">
            <v>3</v>
          </cell>
          <cell r="G483" t="str">
            <v>PEAT</v>
          </cell>
        </row>
        <row r="484">
          <cell r="A484" t="str">
            <v>West Rusk County CISD2018APD</v>
          </cell>
          <cell r="B484">
            <v>1</v>
          </cell>
          <cell r="C484">
            <v>3</v>
          </cell>
          <cell r="D484">
            <v>10072.799999999999</v>
          </cell>
          <cell r="E484">
            <v>10572.8</v>
          </cell>
          <cell r="F484">
            <v>3</v>
          </cell>
          <cell r="G484" t="str">
            <v>PEAT</v>
          </cell>
        </row>
        <row r="485">
          <cell r="A485" t="str">
            <v>West Rusk County CISD2018Property</v>
          </cell>
          <cell r="B485">
            <v>1</v>
          </cell>
          <cell r="C485">
            <v>3</v>
          </cell>
          <cell r="D485">
            <v>4701.26</v>
          </cell>
          <cell r="E485">
            <v>4951.26</v>
          </cell>
          <cell r="F485">
            <v>3</v>
          </cell>
          <cell r="G485" t="str">
            <v>PEAT</v>
          </cell>
        </row>
        <row r="486">
          <cell r="A486" t="str">
            <v>West Rusk County CISD2019AL</v>
          </cell>
          <cell r="B486">
            <v>1</v>
          </cell>
          <cell r="C486">
            <v>3</v>
          </cell>
          <cell r="D486">
            <v>4149.07</v>
          </cell>
          <cell r="E486">
            <v>4149.07</v>
          </cell>
          <cell r="F486">
            <v>3</v>
          </cell>
          <cell r="G486" t="str">
            <v>PEAT</v>
          </cell>
        </row>
        <row r="487">
          <cell r="A487" t="str">
            <v>West Rusk County CISD2019Property</v>
          </cell>
          <cell r="B487">
            <v>1</v>
          </cell>
          <cell r="C487">
            <v>3</v>
          </cell>
          <cell r="D487">
            <v>23139.69</v>
          </cell>
          <cell r="E487">
            <v>28139.69</v>
          </cell>
          <cell r="F487">
            <v>3</v>
          </cell>
          <cell r="G487" t="str">
            <v>PEAT</v>
          </cell>
        </row>
        <row r="488">
          <cell r="A488" t="str">
            <v>West Rusk County CISD2020Property</v>
          </cell>
          <cell r="B488">
            <v>1</v>
          </cell>
          <cell r="C488">
            <v>3</v>
          </cell>
          <cell r="D488">
            <v>12146.78</v>
          </cell>
          <cell r="E488">
            <v>17146.78</v>
          </cell>
          <cell r="F488">
            <v>3</v>
          </cell>
          <cell r="G488" t="str">
            <v>PEAT</v>
          </cell>
        </row>
        <row r="489">
          <cell r="A489" t="str">
            <v>West Sabine ISD2018APD</v>
          </cell>
          <cell r="B489">
            <v>1</v>
          </cell>
          <cell r="C489">
            <v>3</v>
          </cell>
          <cell r="D489">
            <v>348.95</v>
          </cell>
          <cell r="E489">
            <v>848.95</v>
          </cell>
          <cell r="F489">
            <v>3</v>
          </cell>
          <cell r="G489" t="str">
            <v>PEAT</v>
          </cell>
        </row>
        <row r="490">
          <cell r="A490" t="str">
            <v>West Sabine ISD2019Property</v>
          </cell>
          <cell r="B490">
            <v>1</v>
          </cell>
          <cell r="C490">
            <v>3</v>
          </cell>
          <cell r="D490">
            <v>697</v>
          </cell>
          <cell r="E490">
            <v>697</v>
          </cell>
          <cell r="F490">
            <v>3</v>
          </cell>
          <cell r="G490" t="str">
            <v>PEAT</v>
          </cell>
        </row>
        <row r="491">
          <cell r="A491" t="str">
            <v>West Sabine ISD2020Property</v>
          </cell>
          <cell r="B491">
            <v>1</v>
          </cell>
          <cell r="C491">
            <v>3</v>
          </cell>
          <cell r="D491">
            <v>8738.25</v>
          </cell>
          <cell r="E491">
            <v>9238.25</v>
          </cell>
          <cell r="F491">
            <v>3</v>
          </cell>
          <cell r="G491" t="str">
            <v>PEAT</v>
          </cell>
        </row>
        <row r="492">
          <cell r="A492" t="str">
            <v>West Sabine ISD2021AL</v>
          </cell>
          <cell r="B492">
            <v>1</v>
          </cell>
          <cell r="C492">
            <v>3</v>
          </cell>
          <cell r="D492">
            <v>2169.38</v>
          </cell>
          <cell r="E492">
            <v>2169.38</v>
          </cell>
          <cell r="F492">
            <v>3</v>
          </cell>
          <cell r="G492" t="str">
            <v>PEAT</v>
          </cell>
        </row>
        <row r="493">
          <cell r="A493" t="str">
            <v>West Sabine ISD2021ELL</v>
          </cell>
          <cell r="B493">
            <v>1</v>
          </cell>
          <cell r="C493">
            <v>3</v>
          </cell>
          <cell r="D493">
            <v>1250</v>
          </cell>
          <cell r="E493">
            <v>1250</v>
          </cell>
          <cell r="F493">
            <v>3</v>
          </cell>
          <cell r="G493" t="str">
            <v>PEAT</v>
          </cell>
        </row>
        <row r="494">
          <cell r="A494" t="str">
            <v>West Sabine ISD2021GL</v>
          </cell>
          <cell r="B494">
            <v>1</v>
          </cell>
          <cell r="C494">
            <v>3</v>
          </cell>
          <cell r="D494">
            <v>0</v>
          </cell>
          <cell r="E494">
            <v>0</v>
          </cell>
          <cell r="F494">
            <v>3</v>
          </cell>
          <cell r="G494" t="str">
            <v>PEAT</v>
          </cell>
        </row>
        <row r="495">
          <cell r="A495" t="str">
            <v>Western Texas College2018APD</v>
          </cell>
          <cell r="B495">
            <v>2</v>
          </cell>
          <cell r="C495">
            <v>6</v>
          </cell>
          <cell r="D495">
            <v>2133.4899999999998</v>
          </cell>
          <cell r="E495">
            <v>4133.49</v>
          </cell>
          <cell r="F495">
            <v>3</v>
          </cell>
          <cell r="G495" t="str">
            <v>PEAT</v>
          </cell>
        </row>
        <row r="496">
          <cell r="A496" t="str">
            <v>Western Texas College2018ELL</v>
          </cell>
          <cell r="B496">
            <v>1</v>
          </cell>
          <cell r="C496">
            <v>3</v>
          </cell>
          <cell r="D496">
            <v>1330</v>
          </cell>
          <cell r="E496">
            <v>6330</v>
          </cell>
          <cell r="F496">
            <v>3</v>
          </cell>
          <cell r="G496" t="str">
            <v>PEAT</v>
          </cell>
        </row>
        <row r="497">
          <cell r="A497" t="str">
            <v>Western Texas College2019AL</v>
          </cell>
          <cell r="B497">
            <v>2</v>
          </cell>
          <cell r="C497">
            <v>6</v>
          </cell>
          <cell r="D497">
            <v>5041.37</v>
          </cell>
          <cell r="E497">
            <v>5041.37</v>
          </cell>
          <cell r="F497">
            <v>3</v>
          </cell>
          <cell r="G497" t="str">
            <v>PEAT</v>
          </cell>
        </row>
        <row r="498">
          <cell r="A498" t="str">
            <v>Western Texas College2019APD</v>
          </cell>
          <cell r="B498">
            <v>8</v>
          </cell>
          <cell r="C498">
            <v>24</v>
          </cell>
          <cell r="D498">
            <v>27865.940000000002</v>
          </cell>
          <cell r="E498">
            <v>31456.14</v>
          </cell>
          <cell r="F498">
            <v>3</v>
          </cell>
          <cell r="G498" t="str">
            <v>PEAT</v>
          </cell>
        </row>
        <row r="499">
          <cell r="A499" t="str">
            <v>Western Texas College2020APD</v>
          </cell>
          <cell r="B499">
            <v>2</v>
          </cell>
          <cell r="C499">
            <v>6</v>
          </cell>
          <cell r="D499">
            <v>9800.2999999999993</v>
          </cell>
          <cell r="E499">
            <v>11800.300000000001</v>
          </cell>
          <cell r="F499">
            <v>3</v>
          </cell>
          <cell r="G499" t="str">
            <v>PEAT</v>
          </cell>
        </row>
        <row r="500">
          <cell r="A500" t="str">
            <v>Western Texas College2020Property</v>
          </cell>
          <cell r="B500">
            <v>2</v>
          </cell>
          <cell r="C500">
            <v>6</v>
          </cell>
          <cell r="D500">
            <v>1316910.1200000001</v>
          </cell>
          <cell r="E500">
            <v>5004352.83</v>
          </cell>
          <cell r="F500">
            <v>3</v>
          </cell>
          <cell r="G500" t="str">
            <v>PEAT</v>
          </cell>
        </row>
        <row r="501">
          <cell r="A501" t="str">
            <v>White Oak ISD2017AL</v>
          </cell>
          <cell r="B501">
            <v>1</v>
          </cell>
          <cell r="C501">
            <v>3</v>
          </cell>
          <cell r="D501">
            <v>4866.66</v>
          </cell>
          <cell r="E501">
            <v>4866.66</v>
          </cell>
          <cell r="F501">
            <v>3</v>
          </cell>
          <cell r="G501" t="str">
            <v>PEAT</v>
          </cell>
        </row>
        <row r="502">
          <cell r="A502" t="str">
            <v>White Oak ISD2017APD</v>
          </cell>
          <cell r="B502">
            <v>1</v>
          </cell>
          <cell r="C502">
            <v>3</v>
          </cell>
          <cell r="D502">
            <v>6220.73</v>
          </cell>
          <cell r="E502">
            <v>7220.73</v>
          </cell>
          <cell r="F502">
            <v>3</v>
          </cell>
          <cell r="G502" t="str">
            <v>PEAT</v>
          </cell>
        </row>
        <row r="503">
          <cell r="A503" t="str">
            <v>White Oak ISD2017Property</v>
          </cell>
          <cell r="B503">
            <v>2</v>
          </cell>
          <cell r="C503">
            <v>6</v>
          </cell>
          <cell r="D503">
            <v>44421.21</v>
          </cell>
          <cell r="E503">
            <v>33921.21</v>
          </cell>
          <cell r="F503">
            <v>3</v>
          </cell>
          <cell r="G503" t="str">
            <v>PEAT</v>
          </cell>
        </row>
        <row r="504">
          <cell r="A504" t="str">
            <v>White Oak ISD2018APD</v>
          </cell>
          <cell r="B504">
            <v>1</v>
          </cell>
          <cell r="C504">
            <v>3</v>
          </cell>
          <cell r="D504">
            <v>2317.1999999999998</v>
          </cell>
          <cell r="E504">
            <v>3317.2</v>
          </cell>
          <cell r="F504">
            <v>3</v>
          </cell>
          <cell r="G504" t="str">
            <v>PEAT</v>
          </cell>
        </row>
        <row r="505">
          <cell r="A505" t="str">
            <v>White Oak ISD2018Property</v>
          </cell>
          <cell r="B505">
            <v>1</v>
          </cell>
          <cell r="C505">
            <v>3</v>
          </cell>
          <cell r="D505">
            <v>18768.25</v>
          </cell>
          <cell r="E505">
            <v>28768.25</v>
          </cell>
          <cell r="F505">
            <v>3</v>
          </cell>
          <cell r="G505" t="str">
            <v>PEAT</v>
          </cell>
        </row>
        <row r="506">
          <cell r="A506" t="str">
            <v>White Oak ISD2019AL</v>
          </cell>
          <cell r="B506">
            <v>1</v>
          </cell>
          <cell r="C506">
            <v>3</v>
          </cell>
          <cell r="D506">
            <v>11741.43</v>
          </cell>
          <cell r="E506">
            <v>11741.43</v>
          </cell>
          <cell r="F506">
            <v>3</v>
          </cell>
          <cell r="G506" t="str">
            <v>PEAT</v>
          </cell>
        </row>
        <row r="507">
          <cell r="A507" t="str">
            <v>White Oak ISD2019Property</v>
          </cell>
          <cell r="B507">
            <v>2</v>
          </cell>
          <cell r="C507">
            <v>6</v>
          </cell>
          <cell r="D507">
            <v>527</v>
          </cell>
          <cell r="E507">
            <v>527</v>
          </cell>
          <cell r="F507">
            <v>3</v>
          </cell>
          <cell r="G507" t="str">
            <v>PEAT</v>
          </cell>
        </row>
        <row r="508">
          <cell r="A508" t="str">
            <v>White Oak ISD2020GL</v>
          </cell>
          <cell r="B508">
            <v>1</v>
          </cell>
          <cell r="C508">
            <v>3</v>
          </cell>
          <cell r="D508">
            <v>0</v>
          </cell>
          <cell r="E508">
            <v>0</v>
          </cell>
          <cell r="F508">
            <v>3</v>
          </cell>
          <cell r="G508" t="str">
            <v>PEAT</v>
          </cell>
        </row>
        <row r="509">
          <cell r="A509" t="str">
            <v>White Oak ISD2020Property</v>
          </cell>
          <cell r="B509">
            <v>1</v>
          </cell>
          <cell r="C509">
            <v>3</v>
          </cell>
          <cell r="D509">
            <v>5750</v>
          </cell>
          <cell r="E509">
            <v>15750</v>
          </cell>
          <cell r="F509">
            <v>3</v>
          </cell>
          <cell r="G509" t="str">
            <v>PEAT</v>
          </cell>
        </row>
        <row r="510">
          <cell r="A510" t="str">
            <v>Whitehouse ISD2017AL</v>
          </cell>
          <cell r="B510">
            <v>6</v>
          </cell>
          <cell r="C510">
            <v>18</v>
          </cell>
          <cell r="D510">
            <v>10823.79</v>
          </cell>
          <cell r="E510">
            <v>10509.2</v>
          </cell>
          <cell r="F510">
            <v>3</v>
          </cell>
          <cell r="G510" t="str">
            <v>PEAT</v>
          </cell>
        </row>
        <row r="511">
          <cell r="A511" t="str">
            <v>Whitehouse ISD2017APD</v>
          </cell>
          <cell r="B511">
            <v>3</v>
          </cell>
          <cell r="C511">
            <v>9</v>
          </cell>
          <cell r="D511">
            <v>3946.37</v>
          </cell>
          <cell r="E511">
            <v>4946.37</v>
          </cell>
          <cell r="F511">
            <v>3</v>
          </cell>
          <cell r="G511" t="str">
            <v>PEAT</v>
          </cell>
        </row>
        <row r="512">
          <cell r="A512" t="str">
            <v>Whitehouse ISD2017GL</v>
          </cell>
          <cell r="B512">
            <v>2</v>
          </cell>
          <cell r="C512">
            <v>6</v>
          </cell>
          <cell r="D512">
            <v>0</v>
          </cell>
          <cell r="E512">
            <v>0</v>
          </cell>
          <cell r="F512">
            <v>3</v>
          </cell>
          <cell r="G512" t="str">
            <v>PEAT</v>
          </cell>
        </row>
        <row r="513">
          <cell r="A513" t="str">
            <v>Whitehouse ISD2018AL</v>
          </cell>
          <cell r="B513">
            <v>7</v>
          </cell>
          <cell r="C513">
            <v>21</v>
          </cell>
          <cell r="D513">
            <v>17417.469999999998</v>
          </cell>
          <cell r="E513">
            <v>16024.47</v>
          </cell>
          <cell r="F513">
            <v>3</v>
          </cell>
          <cell r="G513" t="str">
            <v>PEAT</v>
          </cell>
        </row>
        <row r="514">
          <cell r="A514" t="str">
            <v>Whitehouse ISD2018APD</v>
          </cell>
          <cell r="B514">
            <v>5</v>
          </cell>
          <cell r="C514">
            <v>15</v>
          </cell>
          <cell r="D514">
            <v>25946.769999999997</v>
          </cell>
          <cell r="E514">
            <v>29946.769999999997</v>
          </cell>
          <cell r="F514">
            <v>3</v>
          </cell>
          <cell r="G514" t="str">
            <v>PEAT</v>
          </cell>
        </row>
        <row r="515">
          <cell r="A515" t="str">
            <v>Whitehouse ISD2018GL</v>
          </cell>
          <cell r="B515">
            <v>6</v>
          </cell>
          <cell r="C515">
            <v>18</v>
          </cell>
          <cell r="D515">
            <v>2156.0100000000002</v>
          </cell>
          <cell r="E515">
            <v>2156.0100000000002</v>
          </cell>
          <cell r="F515">
            <v>3</v>
          </cell>
          <cell r="G515" t="str">
            <v>PEAT</v>
          </cell>
        </row>
        <row r="516">
          <cell r="A516" t="str">
            <v>Whitehouse ISD2019AL</v>
          </cell>
          <cell r="B516">
            <v>1</v>
          </cell>
          <cell r="C516">
            <v>3</v>
          </cell>
          <cell r="D516">
            <v>5062.8500000000004</v>
          </cell>
          <cell r="E516">
            <v>5062.8500000000004</v>
          </cell>
          <cell r="F516">
            <v>3</v>
          </cell>
          <cell r="G516" t="str">
            <v>PEAT</v>
          </cell>
        </row>
        <row r="517">
          <cell r="A517" t="str">
            <v>Whitehouse ISD2019APD</v>
          </cell>
          <cell r="B517">
            <v>1</v>
          </cell>
          <cell r="C517">
            <v>3</v>
          </cell>
          <cell r="D517">
            <v>8383.23</v>
          </cell>
          <cell r="E517">
            <v>9383.23</v>
          </cell>
          <cell r="F517">
            <v>3</v>
          </cell>
          <cell r="G517" t="str">
            <v>PEAT</v>
          </cell>
        </row>
        <row r="518">
          <cell r="A518" t="str">
            <v>Whitehouse ISD2019GL</v>
          </cell>
          <cell r="B518">
            <v>2</v>
          </cell>
          <cell r="C518">
            <v>6</v>
          </cell>
          <cell r="D518">
            <v>1250</v>
          </cell>
          <cell r="E518">
            <v>1250</v>
          </cell>
          <cell r="F518">
            <v>3</v>
          </cell>
          <cell r="G518" t="str">
            <v>PEAT</v>
          </cell>
        </row>
        <row r="519">
          <cell r="A519" t="str">
            <v>Whitehouse ISD2020AL</v>
          </cell>
          <cell r="B519">
            <v>4</v>
          </cell>
          <cell r="C519">
            <v>12</v>
          </cell>
          <cell r="D519">
            <v>13594.43</v>
          </cell>
          <cell r="E519">
            <v>13594.43</v>
          </cell>
          <cell r="F519">
            <v>3</v>
          </cell>
          <cell r="G519" t="str">
            <v>PEAT</v>
          </cell>
        </row>
        <row r="520">
          <cell r="A520" t="str">
            <v>Whitehouse ISD2020APD</v>
          </cell>
          <cell r="B520">
            <v>4</v>
          </cell>
          <cell r="C520">
            <v>12</v>
          </cell>
          <cell r="D520">
            <v>27863.55</v>
          </cell>
          <cell r="E520">
            <v>31863.55</v>
          </cell>
          <cell r="F520">
            <v>3</v>
          </cell>
          <cell r="G520" t="str">
            <v>PEAT</v>
          </cell>
        </row>
        <row r="521">
          <cell r="A521" t="str">
            <v>Whitehouse ISD2020Cyber</v>
          </cell>
          <cell r="B521">
            <v>1</v>
          </cell>
          <cell r="C521">
            <v>3</v>
          </cell>
          <cell r="D521">
            <v>0</v>
          </cell>
          <cell r="E521">
            <v>0</v>
          </cell>
          <cell r="F521">
            <v>3</v>
          </cell>
          <cell r="G521" t="str">
            <v>PEAT</v>
          </cell>
        </row>
        <row r="522">
          <cell r="A522" t="str">
            <v>Whitehouse ISD2020GL</v>
          </cell>
          <cell r="B522">
            <v>2</v>
          </cell>
          <cell r="C522">
            <v>6</v>
          </cell>
          <cell r="D522">
            <v>5801.52</v>
          </cell>
          <cell r="E522">
            <v>5801.52</v>
          </cell>
          <cell r="F522">
            <v>3</v>
          </cell>
          <cell r="G522" t="str">
            <v>PEAT</v>
          </cell>
        </row>
        <row r="523">
          <cell r="A523" t="str">
            <v>Whitehouse ISD2020Property</v>
          </cell>
          <cell r="B523">
            <v>2</v>
          </cell>
          <cell r="C523">
            <v>6</v>
          </cell>
          <cell r="D523">
            <v>1845.94</v>
          </cell>
          <cell r="E523">
            <v>1845.94</v>
          </cell>
          <cell r="F523">
            <v>3</v>
          </cell>
          <cell r="G523" t="str">
            <v>PEAT</v>
          </cell>
        </row>
        <row r="524">
          <cell r="A524" t="str">
            <v>Whitehouse ISD2021AL</v>
          </cell>
          <cell r="B524">
            <v>8</v>
          </cell>
          <cell r="C524">
            <v>24</v>
          </cell>
          <cell r="D524">
            <v>29996.719999999998</v>
          </cell>
          <cell r="E524">
            <v>44496.72</v>
          </cell>
          <cell r="F524">
            <v>3</v>
          </cell>
          <cell r="G524" t="str">
            <v>PEAT</v>
          </cell>
        </row>
        <row r="525">
          <cell r="A525" t="str">
            <v>Whitehouse ISD2021APD</v>
          </cell>
          <cell r="B525">
            <v>7</v>
          </cell>
          <cell r="C525">
            <v>21</v>
          </cell>
          <cell r="D525">
            <v>18223.059999999998</v>
          </cell>
          <cell r="E525">
            <v>34819.01</v>
          </cell>
          <cell r="F525">
            <v>3</v>
          </cell>
          <cell r="G525" t="str">
            <v>PEAT</v>
          </cell>
        </row>
        <row r="526">
          <cell r="A526" t="str">
            <v>Whitesboro ISD2017APD</v>
          </cell>
          <cell r="B526">
            <v>1</v>
          </cell>
          <cell r="C526">
            <v>3</v>
          </cell>
          <cell r="D526">
            <v>26537.01</v>
          </cell>
          <cell r="E526">
            <v>-517.9900000000016</v>
          </cell>
          <cell r="F526">
            <v>3</v>
          </cell>
          <cell r="G526" t="str">
            <v>PEAT</v>
          </cell>
        </row>
        <row r="527">
          <cell r="A527" t="str">
            <v>Whitesboro ISD2018AL</v>
          </cell>
          <cell r="B527">
            <v>1</v>
          </cell>
          <cell r="C527">
            <v>3</v>
          </cell>
          <cell r="D527">
            <v>4265.6600000000008</v>
          </cell>
          <cell r="E527">
            <v>4265.66</v>
          </cell>
          <cell r="F527">
            <v>3</v>
          </cell>
          <cell r="G527" t="str">
            <v>PEAT</v>
          </cell>
        </row>
        <row r="528">
          <cell r="A528" t="str">
            <v>Whitesboro ISD2018GL</v>
          </cell>
          <cell r="B528">
            <v>1</v>
          </cell>
          <cell r="C528">
            <v>3</v>
          </cell>
          <cell r="D528">
            <v>0</v>
          </cell>
          <cell r="E528">
            <v>0</v>
          </cell>
          <cell r="F528">
            <v>3</v>
          </cell>
          <cell r="G528" t="str">
            <v>PEAT</v>
          </cell>
        </row>
        <row r="529">
          <cell r="A529" t="str">
            <v>Whitesboro ISD2019AL</v>
          </cell>
          <cell r="B529">
            <v>1</v>
          </cell>
          <cell r="C529">
            <v>3</v>
          </cell>
          <cell r="D529">
            <v>1672.81</v>
          </cell>
          <cell r="E529">
            <v>1672.81</v>
          </cell>
          <cell r="F529">
            <v>3</v>
          </cell>
          <cell r="G529" t="str">
            <v>PEAT</v>
          </cell>
        </row>
        <row r="530">
          <cell r="A530" t="str">
            <v>Whitesboro ISD2019APD</v>
          </cell>
          <cell r="B530">
            <v>1</v>
          </cell>
          <cell r="C530">
            <v>3</v>
          </cell>
          <cell r="D530">
            <v>1304.1199999999999</v>
          </cell>
          <cell r="E530">
            <v>1804.12</v>
          </cell>
          <cell r="F530">
            <v>3</v>
          </cell>
          <cell r="G530" t="str">
            <v>PEAT</v>
          </cell>
        </row>
        <row r="531">
          <cell r="A531" t="str">
            <v>Whitesboro ISD2020Property</v>
          </cell>
          <cell r="B531">
            <v>1</v>
          </cell>
          <cell r="C531">
            <v>3</v>
          </cell>
          <cell r="D531">
            <v>0</v>
          </cell>
          <cell r="E531">
            <v>0</v>
          </cell>
          <cell r="F531">
            <v>3</v>
          </cell>
          <cell r="G531" t="str">
            <v>PEAT</v>
          </cell>
        </row>
        <row r="532">
          <cell r="A532" t="str">
            <v>Wood County SESSA2017AL</v>
          </cell>
          <cell r="B532">
            <v>11</v>
          </cell>
          <cell r="C532">
            <v>33</v>
          </cell>
          <cell r="D532">
            <v>217526.13999999998</v>
          </cell>
          <cell r="E532">
            <v>220283.94</v>
          </cell>
          <cell r="F532">
            <v>3</v>
          </cell>
          <cell r="G532" t="str">
            <v>PEAT</v>
          </cell>
        </row>
        <row r="533">
          <cell r="A533" t="str">
            <v>Wood County SESSA2017APD</v>
          </cell>
          <cell r="B533">
            <v>1</v>
          </cell>
          <cell r="C533">
            <v>3</v>
          </cell>
          <cell r="D533">
            <v>32099.27</v>
          </cell>
          <cell r="E533">
            <v>32599.27</v>
          </cell>
          <cell r="F533">
            <v>3</v>
          </cell>
          <cell r="G533" t="str">
            <v>PEAT</v>
          </cell>
        </row>
        <row r="534">
          <cell r="A534" t="str">
            <v>Wood County SESSA2019Property</v>
          </cell>
          <cell r="B534">
            <v>1</v>
          </cell>
          <cell r="C534">
            <v>3</v>
          </cell>
          <cell r="D534">
            <v>510</v>
          </cell>
          <cell r="E534">
            <v>510</v>
          </cell>
          <cell r="F534">
            <v>3</v>
          </cell>
          <cell r="G534" t="str">
            <v>PEAT</v>
          </cell>
        </row>
        <row r="535">
          <cell r="A535" t="str">
            <v>Zavalla ISD2017GL</v>
          </cell>
          <cell r="B535">
            <v>1</v>
          </cell>
          <cell r="C535">
            <v>3</v>
          </cell>
          <cell r="D535">
            <v>0</v>
          </cell>
          <cell r="E535">
            <v>0</v>
          </cell>
          <cell r="F535">
            <v>3</v>
          </cell>
          <cell r="G535" t="str">
            <v>PEAT</v>
          </cell>
        </row>
      </sheetData>
      <sheetData sheetId="3">
        <row r="2">
          <cell r="A2" t="str">
            <v>Row Labels</v>
          </cell>
          <cell r="B2" t="str">
            <v>Property</v>
          </cell>
          <cell r="C2" t="str">
            <v>EB</v>
          </cell>
          <cell r="D2" t="str">
            <v>Crime</v>
          </cell>
          <cell r="E2" t="str">
            <v>GL</v>
          </cell>
          <cell r="F2" t="str">
            <v>LEL</v>
          </cell>
          <cell r="G2" t="str">
            <v>ELL</v>
          </cell>
          <cell r="H2" t="str">
            <v>AL</v>
          </cell>
          <cell r="I2" t="str">
            <v>APD</v>
          </cell>
          <cell r="K2" t="str">
            <v>Excess</v>
          </cell>
          <cell r="L2" t="str">
            <v>Total</v>
          </cell>
        </row>
        <row r="3">
          <cell r="A3" t="str">
            <v>Alba-Golden ISD</v>
          </cell>
          <cell r="B3">
            <v>82544</v>
          </cell>
          <cell r="C3">
            <v>986</v>
          </cell>
          <cell r="D3">
            <v>0</v>
          </cell>
          <cell r="E3">
            <v>2329</v>
          </cell>
          <cell r="F3">
            <v>0</v>
          </cell>
          <cell r="G3">
            <v>4647</v>
          </cell>
          <cell r="H3">
            <v>13040</v>
          </cell>
          <cell r="I3">
            <v>6405</v>
          </cell>
          <cell r="K3">
            <v>0</v>
          </cell>
          <cell r="L3">
            <v>109951</v>
          </cell>
        </row>
        <row r="4">
          <cell r="A4" t="str">
            <v>Albany ISD</v>
          </cell>
          <cell r="B4">
            <v>75254</v>
          </cell>
          <cell r="C4">
            <v>924</v>
          </cell>
          <cell r="D4">
            <v>0</v>
          </cell>
          <cell r="E4">
            <v>1143</v>
          </cell>
          <cell r="F4">
            <v>0</v>
          </cell>
          <cell r="G4">
            <v>2123</v>
          </cell>
          <cell r="H4">
            <v>6998</v>
          </cell>
          <cell r="I4">
            <v>3111</v>
          </cell>
          <cell r="K4">
            <v>0</v>
          </cell>
          <cell r="L4">
            <v>89553</v>
          </cell>
        </row>
        <row r="5">
          <cell r="A5" t="str">
            <v>Alvarado ISD</v>
          </cell>
          <cell r="B5">
            <v>486598</v>
          </cell>
          <cell r="C5">
            <v>5651</v>
          </cell>
          <cell r="D5">
            <v>0</v>
          </cell>
          <cell r="E5">
            <v>7405</v>
          </cell>
          <cell r="F5">
            <v>2083</v>
          </cell>
          <cell r="G5">
            <v>12378</v>
          </cell>
          <cell r="H5">
            <v>28432</v>
          </cell>
          <cell r="I5">
            <v>13339</v>
          </cell>
          <cell r="K5">
            <v>0</v>
          </cell>
          <cell r="L5">
            <v>555886</v>
          </cell>
        </row>
        <row r="6">
          <cell r="A6" t="str">
            <v>Amherst ISD</v>
          </cell>
          <cell r="B6">
            <v>31264</v>
          </cell>
          <cell r="C6">
            <v>227</v>
          </cell>
          <cell r="D6">
            <v>0</v>
          </cell>
          <cell r="E6">
            <v>1000</v>
          </cell>
          <cell r="F6">
            <v>1500</v>
          </cell>
          <cell r="G6">
            <v>1500</v>
          </cell>
          <cell r="H6">
            <v>3728</v>
          </cell>
          <cell r="I6">
            <v>951</v>
          </cell>
          <cell r="K6">
            <v>0</v>
          </cell>
          <cell r="L6">
            <v>40170</v>
          </cell>
        </row>
        <row r="7">
          <cell r="A7" t="str">
            <v>Archer City ISD</v>
          </cell>
          <cell r="B7">
            <v>94589</v>
          </cell>
          <cell r="C7">
            <v>1165</v>
          </cell>
          <cell r="D7">
            <v>0</v>
          </cell>
          <cell r="E7">
            <v>1273</v>
          </cell>
          <cell r="F7">
            <v>3333</v>
          </cell>
          <cell r="G7">
            <v>2138</v>
          </cell>
          <cell r="H7">
            <v>7463</v>
          </cell>
          <cell r="I7">
            <v>3526</v>
          </cell>
          <cell r="K7">
            <v>0</v>
          </cell>
          <cell r="L7">
            <v>113487</v>
          </cell>
        </row>
        <row r="8">
          <cell r="A8" t="str">
            <v>Arp ISD</v>
          </cell>
          <cell r="B8">
            <v>96251</v>
          </cell>
          <cell r="C8">
            <v>1319</v>
          </cell>
          <cell r="D8">
            <v>0</v>
          </cell>
          <cell r="E8">
            <v>1602</v>
          </cell>
          <cell r="F8">
            <v>2789</v>
          </cell>
          <cell r="G8">
            <v>3374</v>
          </cell>
          <cell r="H8">
            <v>8280</v>
          </cell>
          <cell r="I8">
            <v>3709</v>
          </cell>
          <cell r="K8">
            <v>0</v>
          </cell>
          <cell r="L8">
            <v>117324</v>
          </cell>
        </row>
        <row r="9">
          <cell r="A9" t="str">
            <v>Ballinger ISD</v>
          </cell>
          <cell r="B9">
            <v>136365</v>
          </cell>
          <cell r="C9">
            <v>1584</v>
          </cell>
          <cell r="D9">
            <v>0</v>
          </cell>
          <cell r="E9">
            <v>1940</v>
          </cell>
          <cell r="F9">
            <v>4444</v>
          </cell>
          <cell r="G9">
            <v>4094</v>
          </cell>
          <cell r="H9">
            <v>12894</v>
          </cell>
          <cell r="I9">
            <v>4043</v>
          </cell>
          <cell r="K9">
            <v>0</v>
          </cell>
          <cell r="L9">
            <v>165364</v>
          </cell>
        </row>
        <row r="10">
          <cell r="A10" t="str">
            <v>Bellevue ISD</v>
          </cell>
          <cell r="B10">
            <v>28395</v>
          </cell>
          <cell r="C10">
            <v>269</v>
          </cell>
          <cell r="D10">
            <v>0</v>
          </cell>
          <cell r="E10">
            <v>1000</v>
          </cell>
          <cell r="F10">
            <v>0</v>
          </cell>
          <cell r="G10">
            <v>1500</v>
          </cell>
          <cell r="H10">
            <v>1785</v>
          </cell>
          <cell r="I10">
            <v>1629</v>
          </cell>
          <cell r="K10">
            <v>0</v>
          </cell>
          <cell r="L10">
            <v>34578</v>
          </cell>
        </row>
        <row r="11">
          <cell r="A11" t="str">
            <v>Booker ISD</v>
          </cell>
          <cell r="B11">
            <v>60098</v>
          </cell>
          <cell r="C11">
            <v>600</v>
          </cell>
          <cell r="D11">
            <v>0</v>
          </cell>
          <cell r="E11">
            <v>1086</v>
          </cell>
          <cell r="F11">
            <v>0</v>
          </cell>
          <cell r="G11">
            <v>1600</v>
          </cell>
          <cell r="H11">
            <v>4561</v>
          </cell>
          <cell r="I11">
            <v>2016</v>
          </cell>
          <cell r="K11">
            <v>0</v>
          </cell>
          <cell r="L11">
            <v>69961</v>
          </cell>
        </row>
        <row r="12">
          <cell r="A12" t="str">
            <v>Boyd ISD</v>
          </cell>
          <cell r="B12">
            <v>201152</v>
          </cell>
          <cell r="C12">
            <v>1974</v>
          </cell>
          <cell r="D12">
            <v>0</v>
          </cell>
          <cell r="E12">
            <v>2779</v>
          </cell>
          <cell r="F12">
            <v>0</v>
          </cell>
          <cell r="G12">
            <v>5162</v>
          </cell>
          <cell r="H12">
            <v>7141</v>
          </cell>
          <cell r="I12">
            <v>1256</v>
          </cell>
          <cell r="K12">
            <v>0</v>
          </cell>
          <cell r="L12">
            <v>219464</v>
          </cell>
        </row>
        <row r="13">
          <cell r="A13" t="str">
            <v>Bronte ISD</v>
          </cell>
          <cell r="B13">
            <v>54555</v>
          </cell>
          <cell r="C13">
            <v>765</v>
          </cell>
          <cell r="D13">
            <v>0</v>
          </cell>
          <cell r="E13">
            <v>1000</v>
          </cell>
          <cell r="F13">
            <v>0</v>
          </cell>
          <cell r="G13">
            <v>1500</v>
          </cell>
          <cell r="H13">
            <v>4490</v>
          </cell>
          <cell r="I13">
            <v>1380</v>
          </cell>
          <cell r="K13">
            <v>0</v>
          </cell>
          <cell r="L13">
            <v>63690</v>
          </cell>
        </row>
        <row r="14">
          <cell r="A14" t="str">
            <v>Bynum ISD</v>
          </cell>
          <cell r="B14">
            <v>31716</v>
          </cell>
          <cell r="C14">
            <v>377</v>
          </cell>
          <cell r="D14">
            <v>0</v>
          </cell>
          <cell r="E14">
            <v>1000</v>
          </cell>
          <cell r="F14">
            <v>750</v>
          </cell>
          <cell r="G14">
            <v>1500</v>
          </cell>
          <cell r="H14">
            <v>3604</v>
          </cell>
          <cell r="I14">
            <v>925</v>
          </cell>
          <cell r="K14">
            <v>0</v>
          </cell>
          <cell r="L14">
            <v>39872</v>
          </cell>
        </row>
        <row r="15">
          <cell r="A15" t="str">
            <v>Canadian ISD</v>
          </cell>
          <cell r="B15">
            <v>224840</v>
          </cell>
          <cell r="C15">
            <v>2568</v>
          </cell>
          <cell r="D15">
            <v>0</v>
          </cell>
          <cell r="E15">
            <v>1668</v>
          </cell>
          <cell r="F15">
            <v>0</v>
          </cell>
          <cell r="G15">
            <v>3787</v>
          </cell>
          <cell r="H15">
            <v>10986</v>
          </cell>
          <cell r="I15">
            <v>7570</v>
          </cell>
          <cell r="K15">
            <v>0</v>
          </cell>
          <cell r="L15">
            <v>251419</v>
          </cell>
        </row>
        <row r="16">
          <cell r="A16" t="str">
            <v>Carlisle ISD</v>
          </cell>
          <cell r="B16">
            <v>62780</v>
          </cell>
          <cell r="C16">
            <v>859</v>
          </cell>
          <cell r="D16">
            <v>0</v>
          </cell>
          <cell r="E16">
            <v>1349</v>
          </cell>
          <cell r="F16">
            <v>0</v>
          </cell>
          <cell r="G16">
            <v>2305</v>
          </cell>
          <cell r="H16">
            <v>7866</v>
          </cell>
          <cell r="I16">
            <v>3472</v>
          </cell>
          <cell r="K16">
            <v>0</v>
          </cell>
          <cell r="L16">
            <v>78631</v>
          </cell>
        </row>
        <row r="17">
          <cell r="A17" t="str">
            <v>Cayuga ISD</v>
          </cell>
          <cell r="B17">
            <v>42942</v>
          </cell>
          <cell r="C17">
            <v>498</v>
          </cell>
          <cell r="D17">
            <v>0</v>
          </cell>
          <cell r="E17">
            <v>1224</v>
          </cell>
          <cell r="F17">
            <v>0</v>
          </cell>
          <cell r="G17">
            <v>2513</v>
          </cell>
          <cell r="H17">
            <v>6253</v>
          </cell>
          <cell r="I17">
            <v>3030</v>
          </cell>
          <cell r="K17">
            <v>0</v>
          </cell>
          <cell r="L17">
            <v>56460</v>
          </cell>
        </row>
        <row r="18">
          <cell r="A18" t="str">
            <v>Chillicothe ISD</v>
          </cell>
          <cell r="B18">
            <v>82310</v>
          </cell>
          <cell r="C18">
            <v>535</v>
          </cell>
          <cell r="D18">
            <v>0</v>
          </cell>
          <cell r="E18">
            <v>1000</v>
          </cell>
          <cell r="F18">
            <v>1500</v>
          </cell>
          <cell r="G18">
            <v>1500</v>
          </cell>
          <cell r="H18">
            <v>9265</v>
          </cell>
          <cell r="I18">
            <v>3627</v>
          </cell>
          <cell r="K18">
            <v>0</v>
          </cell>
          <cell r="L18">
            <v>99737</v>
          </cell>
        </row>
        <row r="19">
          <cell r="A19" t="str">
            <v>Chisum ISD</v>
          </cell>
          <cell r="B19">
            <v>129829</v>
          </cell>
          <cell r="C19">
            <v>1763</v>
          </cell>
          <cell r="D19">
            <v>0</v>
          </cell>
          <cell r="E19">
            <v>2292</v>
          </cell>
          <cell r="F19">
            <v>1500</v>
          </cell>
          <cell r="G19">
            <v>4257</v>
          </cell>
          <cell r="H19">
            <v>6777</v>
          </cell>
          <cell r="I19">
            <v>6378</v>
          </cell>
          <cell r="K19">
            <v>0</v>
          </cell>
          <cell r="L19">
            <v>152796</v>
          </cell>
        </row>
        <row r="20">
          <cell r="A20" t="str">
            <v>City View ISD</v>
          </cell>
          <cell r="B20">
            <v>194924</v>
          </cell>
          <cell r="C20">
            <v>2084</v>
          </cell>
          <cell r="D20">
            <v>0</v>
          </cell>
          <cell r="E20">
            <v>2567</v>
          </cell>
          <cell r="F20">
            <v>6805</v>
          </cell>
          <cell r="G20">
            <v>4146</v>
          </cell>
          <cell r="H20">
            <v>3637</v>
          </cell>
          <cell r="I20">
            <v>3897</v>
          </cell>
          <cell r="K20">
            <v>0</v>
          </cell>
          <cell r="L20">
            <v>218060</v>
          </cell>
        </row>
        <row r="21">
          <cell r="A21" t="str">
            <v>Cleveland ISD</v>
          </cell>
          <cell r="B21">
            <v>615159</v>
          </cell>
          <cell r="C21">
            <v>8025</v>
          </cell>
          <cell r="D21">
            <v>0</v>
          </cell>
          <cell r="E21">
            <v>13380</v>
          </cell>
          <cell r="F21">
            <v>7607</v>
          </cell>
          <cell r="G21">
            <v>36207</v>
          </cell>
          <cell r="H21">
            <v>68710</v>
          </cell>
          <cell r="I21">
            <v>32105</v>
          </cell>
          <cell r="K21">
            <v>0</v>
          </cell>
          <cell r="L21">
            <v>781193</v>
          </cell>
        </row>
        <row r="22">
          <cell r="A22" t="str">
            <v>Clyde CISD</v>
          </cell>
          <cell r="B22">
            <v>257583</v>
          </cell>
          <cell r="C22">
            <v>2674</v>
          </cell>
          <cell r="D22">
            <v>0</v>
          </cell>
          <cell r="E22">
            <v>3225</v>
          </cell>
          <cell r="F22">
            <v>0</v>
          </cell>
          <cell r="G22">
            <v>5989</v>
          </cell>
          <cell r="H22">
            <v>14216</v>
          </cell>
          <cell r="I22">
            <v>6274</v>
          </cell>
          <cell r="K22">
            <v>0</v>
          </cell>
          <cell r="L22">
            <v>289961</v>
          </cell>
        </row>
        <row r="23">
          <cell r="A23" t="str">
            <v>Cross Plains ISD</v>
          </cell>
          <cell r="B23">
            <v>53293</v>
          </cell>
          <cell r="C23">
            <v>638</v>
          </cell>
          <cell r="D23">
            <v>0</v>
          </cell>
          <cell r="E23">
            <v>1000</v>
          </cell>
          <cell r="F23">
            <v>0</v>
          </cell>
          <cell r="G23">
            <v>1500</v>
          </cell>
          <cell r="H23">
            <v>7273</v>
          </cell>
          <cell r="I23">
            <v>1392</v>
          </cell>
          <cell r="K23">
            <v>0</v>
          </cell>
          <cell r="L23">
            <v>65096</v>
          </cell>
        </row>
        <row r="24">
          <cell r="A24" t="str">
            <v>DeLeon ISD</v>
          </cell>
          <cell r="B24">
            <v>131604</v>
          </cell>
          <cell r="C24">
            <v>1055</v>
          </cell>
          <cell r="D24">
            <v>0</v>
          </cell>
          <cell r="E24">
            <v>1621</v>
          </cell>
          <cell r="F24">
            <v>0</v>
          </cell>
          <cell r="G24">
            <v>3010</v>
          </cell>
          <cell r="H24">
            <v>8728</v>
          </cell>
          <cell r="I24">
            <v>4896</v>
          </cell>
          <cell r="K24">
            <v>0</v>
          </cell>
          <cell r="L24">
            <v>150914</v>
          </cell>
        </row>
        <row r="25">
          <cell r="A25" t="str">
            <v>East Texas Charter School</v>
          </cell>
          <cell r="B25">
            <v>19632</v>
          </cell>
          <cell r="C25">
            <v>81</v>
          </cell>
          <cell r="D25">
            <v>0</v>
          </cell>
          <cell r="E25">
            <v>1000</v>
          </cell>
          <cell r="F25">
            <v>0</v>
          </cell>
          <cell r="G25">
            <v>1500</v>
          </cell>
          <cell r="H25">
            <v>2975</v>
          </cell>
          <cell r="I25">
            <v>305</v>
          </cell>
          <cell r="K25">
            <v>5989</v>
          </cell>
          <cell r="L25">
            <v>31482</v>
          </cell>
        </row>
        <row r="26">
          <cell r="A26" t="str">
            <v>Electra ISD</v>
          </cell>
          <cell r="B26">
            <v>145339</v>
          </cell>
          <cell r="C26">
            <v>1279</v>
          </cell>
          <cell r="D26">
            <v>0</v>
          </cell>
          <cell r="E26">
            <v>1000</v>
          </cell>
          <cell r="F26">
            <v>0</v>
          </cell>
          <cell r="G26">
            <v>1500</v>
          </cell>
          <cell r="H26">
            <v>5703</v>
          </cell>
          <cell r="I26">
            <v>3079</v>
          </cell>
          <cell r="K26">
            <v>0</v>
          </cell>
          <cell r="L26">
            <v>157900</v>
          </cell>
        </row>
        <row r="27">
          <cell r="A27" t="str">
            <v>Elkhart ISD</v>
          </cell>
          <cell r="B27">
            <v>125708</v>
          </cell>
          <cell r="C27">
            <v>1426</v>
          </cell>
          <cell r="D27">
            <v>0</v>
          </cell>
          <cell r="E27">
            <v>2632</v>
          </cell>
          <cell r="F27">
            <v>0</v>
          </cell>
          <cell r="G27">
            <v>3910</v>
          </cell>
          <cell r="H27">
            <v>10679</v>
          </cell>
          <cell r="I27">
            <v>4225</v>
          </cell>
          <cell r="K27">
            <v>0</v>
          </cell>
          <cell r="L27">
            <v>148580</v>
          </cell>
        </row>
        <row r="28">
          <cell r="A28" t="str">
            <v>Eula ISD</v>
          </cell>
          <cell r="B28">
            <v>68167</v>
          </cell>
          <cell r="C28">
            <v>705</v>
          </cell>
          <cell r="D28">
            <v>0</v>
          </cell>
          <cell r="E28">
            <v>1000</v>
          </cell>
          <cell r="F28">
            <v>7222</v>
          </cell>
          <cell r="G28">
            <v>1783</v>
          </cell>
          <cell r="H28">
            <v>3372</v>
          </cell>
          <cell r="I28">
            <v>2706</v>
          </cell>
          <cell r="K28">
            <v>0</v>
          </cell>
          <cell r="L28">
            <v>84955</v>
          </cell>
        </row>
        <row r="29">
          <cell r="A29" t="str">
            <v>Farmersville ISD</v>
          </cell>
          <cell r="B29">
            <v>172907</v>
          </cell>
          <cell r="C29">
            <v>2211</v>
          </cell>
          <cell r="D29">
            <v>0</v>
          </cell>
          <cell r="E29">
            <v>4349</v>
          </cell>
          <cell r="F29">
            <v>2778</v>
          </cell>
          <cell r="G29">
            <v>8077</v>
          </cell>
          <cell r="H29">
            <v>12042</v>
          </cell>
          <cell r="I29">
            <v>7156</v>
          </cell>
          <cell r="K29">
            <v>0</v>
          </cell>
          <cell r="L29">
            <v>209520</v>
          </cell>
        </row>
        <row r="30">
          <cell r="A30" t="str">
            <v>Floydada ISD</v>
          </cell>
          <cell r="B30">
            <v>176738</v>
          </cell>
          <cell r="C30">
            <v>2117</v>
          </cell>
          <cell r="D30">
            <v>0</v>
          </cell>
          <cell r="E30">
            <v>1296</v>
          </cell>
          <cell r="F30">
            <v>0</v>
          </cell>
          <cell r="G30">
            <v>3344</v>
          </cell>
          <cell r="H30">
            <v>15208</v>
          </cell>
          <cell r="I30">
            <v>6270</v>
          </cell>
          <cell r="K30">
            <v>0</v>
          </cell>
          <cell r="L30">
            <v>204973</v>
          </cell>
        </row>
        <row r="31">
          <cell r="A31" t="str">
            <v>Fort Elliott CISD</v>
          </cell>
          <cell r="B31">
            <v>66283</v>
          </cell>
          <cell r="C31">
            <v>685</v>
          </cell>
          <cell r="D31">
            <v>0</v>
          </cell>
          <cell r="E31">
            <v>1500</v>
          </cell>
          <cell r="F31">
            <v>0</v>
          </cell>
          <cell r="G31">
            <v>1500</v>
          </cell>
          <cell r="H31">
            <v>0</v>
          </cell>
          <cell r="I31">
            <v>0</v>
          </cell>
          <cell r="K31">
            <v>0</v>
          </cell>
          <cell r="L31">
            <v>69968</v>
          </cell>
        </row>
        <row r="32">
          <cell r="A32" t="str">
            <v>Frank Phillips College</v>
          </cell>
          <cell r="B32">
            <v>159912</v>
          </cell>
          <cell r="C32">
            <v>1978</v>
          </cell>
          <cell r="D32">
            <v>0</v>
          </cell>
          <cell r="E32">
            <v>3169</v>
          </cell>
          <cell r="F32">
            <v>0</v>
          </cell>
          <cell r="G32">
            <v>8720</v>
          </cell>
          <cell r="H32">
            <v>6075</v>
          </cell>
          <cell r="I32">
            <v>2090</v>
          </cell>
          <cell r="K32">
            <v>0</v>
          </cell>
          <cell r="L32">
            <v>181944</v>
          </cell>
        </row>
        <row r="33">
          <cell r="A33" t="str">
            <v>Frankston ISD</v>
          </cell>
          <cell r="B33">
            <v>107496</v>
          </cell>
          <cell r="C33">
            <v>1290</v>
          </cell>
          <cell r="D33">
            <v>0</v>
          </cell>
          <cell r="E33">
            <v>1240</v>
          </cell>
          <cell r="F33">
            <v>0</v>
          </cell>
          <cell r="G33">
            <v>2878</v>
          </cell>
          <cell r="H33">
            <v>6376</v>
          </cell>
          <cell r="I33">
            <v>2646</v>
          </cell>
          <cell r="K33">
            <v>0</v>
          </cell>
          <cell r="L33">
            <v>121926</v>
          </cell>
        </row>
        <row r="34">
          <cell r="A34" t="str">
            <v>Garner ISD</v>
          </cell>
          <cell r="B34">
            <v>23447</v>
          </cell>
          <cell r="C34">
            <v>267</v>
          </cell>
          <cell r="D34">
            <v>0</v>
          </cell>
          <cell r="E34">
            <v>1000</v>
          </cell>
          <cell r="F34">
            <v>0</v>
          </cell>
          <cell r="G34">
            <v>1500</v>
          </cell>
          <cell r="H34">
            <v>2488</v>
          </cell>
          <cell r="I34">
            <v>1421</v>
          </cell>
          <cell r="K34">
            <v>0</v>
          </cell>
          <cell r="L34">
            <v>30123</v>
          </cell>
        </row>
        <row r="35">
          <cell r="A35" t="str">
            <v>Garrison ISD</v>
          </cell>
          <cell r="B35">
            <v>72977</v>
          </cell>
          <cell r="C35">
            <v>898</v>
          </cell>
          <cell r="D35">
            <v>0</v>
          </cell>
          <cell r="E35">
            <v>1877</v>
          </cell>
          <cell r="F35">
            <v>1500</v>
          </cell>
          <cell r="G35">
            <v>3031</v>
          </cell>
          <cell r="H35">
            <v>8464</v>
          </cell>
          <cell r="I35">
            <v>3757</v>
          </cell>
          <cell r="K35">
            <v>0</v>
          </cell>
          <cell r="L35">
            <v>92504</v>
          </cell>
        </row>
        <row r="36">
          <cell r="A36" t="str">
            <v>Gholson ISD</v>
          </cell>
          <cell r="B36">
            <v>29429</v>
          </cell>
          <cell r="C36">
            <v>317</v>
          </cell>
          <cell r="D36">
            <v>0</v>
          </cell>
          <cell r="E36">
            <v>1000</v>
          </cell>
          <cell r="F36">
            <v>0</v>
          </cell>
          <cell r="G36">
            <v>1500</v>
          </cell>
          <cell r="H36">
            <v>2156</v>
          </cell>
          <cell r="I36">
            <v>1523</v>
          </cell>
          <cell r="K36">
            <v>0</v>
          </cell>
          <cell r="L36">
            <v>35925</v>
          </cell>
        </row>
        <row r="37">
          <cell r="A37" t="str">
            <v>Gold-Burg ISD</v>
          </cell>
          <cell r="B37">
            <v>31219</v>
          </cell>
          <cell r="C37">
            <v>310</v>
          </cell>
          <cell r="D37">
            <v>0</v>
          </cell>
          <cell r="E37">
            <v>1000</v>
          </cell>
          <cell r="F37">
            <v>0</v>
          </cell>
          <cell r="G37">
            <v>1500</v>
          </cell>
          <cell r="H37">
            <v>2283</v>
          </cell>
          <cell r="I37">
            <v>1174</v>
          </cell>
          <cell r="K37">
            <v>0</v>
          </cell>
          <cell r="L37">
            <v>37486</v>
          </cell>
        </row>
        <row r="38">
          <cell r="A38" t="str">
            <v>Grady ISD</v>
          </cell>
          <cell r="B38">
            <v>133490</v>
          </cell>
          <cell r="C38">
            <v>1608</v>
          </cell>
          <cell r="D38">
            <v>0</v>
          </cell>
          <cell r="E38">
            <v>1000</v>
          </cell>
          <cell r="F38">
            <v>3333</v>
          </cell>
          <cell r="G38">
            <v>1500</v>
          </cell>
          <cell r="H38">
            <v>8926</v>
          </cell>
          <cell r="I38">
            <v>5379</v>
          </cell>
          <cell r="K38">
            <v>0</v>
          </cell>
          <cell r="L38">
            <v>155236</v>
          </cell>
        </row>
        <row r="39">
          <cell r="A39" t="str">
            <v>Grand Saline ISD</v>
          </cell>
          <cell r="B39">
            <v>130718</v>
          </cell>
          <cell r="C39">
            <v>1588</v>
          </cell>
          <cell r="D39">
            <v>0</v>
          </cell>
          <cell r="E39">
            <v>1983</v>
          </cell>
          <cell r="F39">
            <v>0</v>
          </cell>
          <cell r="G39">
            <v>3876</v>
          </cell>
          <cell r="H39">
            <v>7277</v>
          </cell>
          <cell r="I39">
            <v>2770</v>
          </cell>
          <cell r="K39">
            <v>0</v>
          </cell>
          <cell r="L39">
            <v>148212</v>
          </cell>
        </row>
        <row r="40">
          <cell r="A40" t="str">
            <v>Grandview ISD</v>
          </cell>
          <cell r="B40">
            <v>180880</v>
          </cell>
          <cell r="C40">
            <v>1946</v>
          </cell>
          <cell r="D40">
            <v>0</v>
          </cell>
          <cell r="E40">
            <v>2649</v>
          </cell>
          <cell r="F40">
            <v>0</v>
          </cell>
          <cell r="G40">
            <v>4373</v>
          </cell>
          <cell r="H40">
            <v>7736</v>
          </cell>
          <cell r="I40">
            <v>2356</v>
          </cell>
          <cell r="K40">
            <v>0</v>
          </cell>
          <cell r="L40">
            <v>199940</v>
          </cell>
        </row>
        <row r="41">
          <cell r="A41" t="str">
            <v>Grape Creek ISD</v>
          </cell>
          <cell r="B41">
            <v>121985</v>
          </cell>
          <cell r="C41">
            <v>1446</v>
          </cell>
          <cell r="D41">
            <v>0</v>
          </cell>
          <cell r="E41">
            <v>2123</v>
          </cell>
          <cell r="F41">
            <v>0</v>
          </cell>
          <cell r="G41">
            <v>5258</v>
          </cell>
          <cell r="H41">
            <v>8728</v>
          </cell>
          <cell r="I41">
            <v>7102</v>
          </cell>
          <cell r="K41">
            <v>0</v>
          </cell>
          <cell r="L41">
            <v>146642</v>
          </cell>
        </row>
        <row r="42">
          <cell r="A42" t="str">
            <v>Greenville ISD</v>
          </cell>
          <cell r="B42">
            <v>610059</v>
          </cell>
          <cell r="C42">
            <v>6893</v>
          </cell>
          <cell r="D42">
            <v>0</v>
          </cell>
          <cell r="E42">
            <v>10103</v>
          </cell>
          <cell r="F42">
            <v>2083</v>
          </cell>
          <cell r="G42">
            <v>15644</v>
          </cell>
          <cell r="H42">
            <v>29919</v>
          </cell>
          <cell r="I42">
            <v>16225</v>
          </cell>
          <cell r="K42">
            <v>20833</v>
          </cell>
          <cell r="L42">
            <v>711759</v>
          </cell>
        </row>
        <row r="43">
          <cell r="A43" t="str">
            <v>Hamlin ISD</v>
          </cell>
          <cell r="B43">
            <v>123582</v>
          </cell>
          <cell r="C43">
            <v>1071</v>
          </cell>
          <cell r="D43">
            <v>0</v>
          </cell>
          <cell r="E43">
            <v>1000</v>
          </cell>
          <cell r="F43">
            <v>0</v>
          </cell>
          <cell r="G43">
            <v>1805</v>
          </cell>
          <cell r="H43">
            <v>5951</v>
          </cell>
          <cell r="I43">
            <v>2675</v>
          </cell>
          <cell r="K43">
            <v>0</v>
          </cell>
          <cell r="L43">
            <v>136084</v>
          </cell>
        </row>
        <row r="44">
          <cell r="A44" t="str">
            <v>Henrietta ISD</v>
          </cell>
          <cell r="B44">
            <v>109124</v>
          </cell>
          <cell r="C44">
            <v>1439</v>
          </cell>
          <cell r="D44">
            <v>0</v>
          </cell>
          <cell r="E44">
            <v>1467</v>
          </cell>
          <cell r="F44">
            <v>0</v>
          </cell>
          <cell r="G44">
            <v>3503</v>
          </cell>
          <cell r="H44">
            <v>10249</v>
          </cell>
          <cell r="I44">
            <v>4100</v>
          </cell>
          <cell r="K44">
            <v>0</v>
          </cell>
          <cell r="L44">
            <v>129882</v>
          </cell>
        </row>
        <row r="45">
          <cell r="A45" t="str">
            <v>Hico ISD</v>
          </cell>
          <cell r="B45">
            <v>83979</v>
          </cell>
          <cell r="C45">
            <v>1159</v>
          </cell>
          <cell r="D45">
            <v>0</v>
          </cell>
          <cell r="E45">
            <v>1285</v>
          </cell>
          <cell r="F45">
            <v>1500</v>
          </cell>
          <cell r="G45">
            <v>2534</v>
          </cell>
          <cell r="H45">
            <v>6348</v>
          </cell>
          <cell r="I45">
            <v>2740</v>
          </cell>
          <cell r="K45">
            <v>0</v>
          </cell>
          <cell r="L45">
            <v>99545</v>
          </cell>
        </row>
        <row r="46">
          <cell r="A46" t="str">
            <v>Holliday ISD</v>
          </cell>
          <cell r="B46">
            <v>133571</v>
          </cell>
          <cell r="C46">
            <v>1337</v>
          </cell>
          <cell r="D46">
            <v>0</v>
          </cell>
          <cell r="E46">
            <v>1958</v>
          </cell>
          <cell r="F46">
            <v>1500</v>
          </cell>
          <cell r="G46">
            <v>3170</v>
          </cell>
          <cell r="H46">
            <v>8540</v>
          </cell>
          <cell r="I46">
            <v>3635</v>
          </cell>
          <cell r="K46">
            <v>2778</v>
          </cell>
          <cell r="L46">
            <v>156489</v>
          </cell>
        </row>
        <row r="47">
          <cell r="A47" t="str">
            <v>Hooks ISD</v>
          </cell>
          <cell r="B47">
            <v>139687</v>
          </cell>
          <cell r="C47">
            <v>1472</v>
          </cell>
          <cell r="D47">
            <v>0</v>
          </cell>
          <cell r="E47">
            <v>1879</v>
          </cell>
          <cell r="F47">
            <v>4999.67</v>
          </cell>
          <cell r="G47">
            <v>3245</v>
          </cell>
          <cell r="H47">
            <v>7374</v>
          </cell>
          <cell r="I47">
            <v>1549</v>
          </cell>
          <cell r="K47">
            <v>0</v>
          </cell>
          <cell r="L47">
            <v>160205.67000000001</v>
          </cell>
        </row>
        <row r="48">
          <cell r="A48" t="str">
            <v>Jacksboro ISD</v>
          </cell>
          <cell r="B48">
            <v>171791</v>
          </cell>
          <cell r="C48">
            <v>2208</v>
          </cell>
          <cell r="D48">
            <v>0</v>
          </cell>
          <cell r="E48">
            <v>1895</v>
          </cell>
          <cell r="F48">
            <v>9620</v>
          </cell>
          <cell r="G48">
            <v>3365</v>
          </cell>
          <cell r="H48">
            <v>12881</v>
          </cell>
          <cell r="I48">
            <v>4915</v>
          </cell>
          <cell r="K48">
            <v>0</v>
          </cell>
          <cell r="L48">
            <v>206675</v>
          </cell>
        </row>
        <row r="49">
          <cell r="A49" t="str">
            <v>Jayton-Girard ISD</v>
          </cell>
          <cell r="B49">
            <v>68031</v>
          </cell>
          <cell r="C49">
            <v>862</v>
          </cell>
          <cell r="D49">
            <v>0</v>
          </cell>
          <cell r="E49">
            <v>1000</v>
          </cell>
          <cell r="F49">
            <v>0</v>
          </cell>
          <cell r="G49">
            <v>1500</v>
          </cell>
          <cell r="H49">
            <v>6087</v>
          </cell>
          <cell r="I49">
            <v>3209</v>
          </cell>
          <cell r="K49">
            <v>0</v>
          </cell>
          <cell r="L49">
            <v>80689</v>
          </cell>
        </row>
        <row r="50">
          <cell r="A50" t="str">
            <v>Jefferson ISD</v>
          </cell>
          <cell r="B50">
            <v>86464</v>
          </cell>
          <cell r="C50">
            <v>1096</v>
          </cell>
          <cell r="D50">
            <v>0</v>
          </cell>
          <cell r="E50">
            <v>2182</v>
          </cell>
          <cell r="F50">
            <v>1500</v>
          </cell>
          <cell r="G50">
            <v>4766</v>
          </cell>
          <cell r="H50">
            <v>12520</v>
          </cell>
          <cell r="I50">
            <v>3605</v>
          </cell>
          <cell r="K50">
            <v>0</v>
          </cell>
          <cell r="L50">
            <v>112133</v>
          </cell>
        </row>
        <row r="51">
          <cell r="A51" t="str">
            <v>Laneville ISD</v>
          </cell>
          <cell r="B51">
            <v>38924</v>
          </cell>
          <cell r="C51">
            <v>363</v>
          </cell>
          <cell r="D51">
            <v>0</v>
          </cell>
          <cell r="E51">
            <v>1000</v>
          </cell>
          <cell r="F51">
            <v>0</v>
          </cell>
          <cell r="G51">
            <v>1500</v>
          </cell>
          <cell r="H51">
            <v>4313</v>
          </cell>
          <cell r="I51">
            <v>1442</v>
          </cell>
          <cell r="K51">
            <v>0</v>
          </cell>
          <cell r="L51">
            <v>47542</v>
          </cell>
        </row>
        <row r="52">
          <cell r="A52" t="str">
            <v>Lazbuddie ISD</v>
          </cell>
          <cell r="B52">
            <v>60532</v>
          </cell>
          <cell r="C52">
            <v>625</v>
          </cell>
          <cell r="D52">
            <v>0</v>
          </cell>
          <cell r="E52">
            <v>1000</v>
          </cell>
          <cell r="F52">
            <v>0</v>
          </cell>
          <cell r="G52">
            <v>1500</v>
          </cell>
          <cell r="H52">
            <v>4513</v>
          </cell>
          <cell r="I52">
            <v>1793</v>
          </cell>
          <cell r="K52">
            <v>0</v>
          </cell>
          <cell r="L52">
            <v>69963</v>
          </cell>
        </row>
        <row r="53">
          <cell r="A53" t="str">
            <v>Lexington ISD</v>
          </cell>
          <cell r="B53">
            <v>109137</v>
          </cell>
          <cell r="C53">
            <v>1166</v>
          </cell>
          <cell r="D53">
            <v>0</v>
          </cell>
          <cell r="E53">
            <v>2274</v>
          </cell>
          <cell r="F53">
            <v>0</v>
          </cell>
          <cell r="G53">
            <v>3668</v>
          </cell>
          <cell r="H53">
            <v>7811</v>
          </cell>
          <cell r="I53">
            <v>3621</v>
          </cell>
          <cell r="K53">
            <v>0</v>
          </cell>
          <cell r="L53">
            <v>127677</v>
          </cell>
        </row>
        <row r="54">
          <cell r="A54" t="str">
            <v>Lovelady ISD</v>
          </cell>
          <cell r="B54">
            <v>38795</v>
          </cell>
          <cell r="C54">
            <v>455</v>
          </cell>
          <cell r="D54">
            <v>0</v>
          </cell>
          <cell r="E54">
            <v>1518</v>
          </cell>
          <cell r="F54">
            <v>0</v>
          </cell>
          <cell r="G54">
            <v>3037</v>
          </cell>
          <cell r="H54">
            <v>0</v>
          </cell>
          <cell r="I54">
            <v>0</v>
          </cell>
          <cell r="K54">
            <v>0</v>
          </cell>
          <cell r="L54">
            <v>43805</v>
          </cell>
        </row>
        <row r="55">
          <cell r="A55" t="str">
            <v>Malakoff ISD</v>
          </cell>
          <cell r="B55">
            <v>151156</v>
          </cell>
          <cell r="C55">
            <v>2067</v>
          </cell>
          <cell r="D55">
            <v>0</v>
          </cell>
          <cell r="E55">
            <v>1787</v>
          </cell>
          <cell r="F55">
            <v>7013</v>
          </cell>
          <cell r="G55">
            <v>4979</v>
          </cell>
          <cell r="H55">
            <v>11407</v>
          </cell>
          <cell r="I55">
            <v>5150</v>
          </cell>
          <cell r="K55">
            <v>0</v>
          </cell>
          <cell r="L55">
            <v>183559</v>
          </cell>
        </row>
        <row r="56">
          <cell r="A56" t="str">
            <v>Marshall ISD</v>
          </cell>
          <cell r="B56">
            <v>503135</v>
          </cell>
          <cell r="C56">
            <v>6157</v>
          </cell>
          <cell r="D56">
            <v>0</v>
          </cell>
          <cell r="E56">
            <v>5156</v>
          </cell>
          <cell r="F56">
            <v>5556</v>
          </cell>
          <cell r="G56">
            <v>20108</v>
          </cell>
          <cell r="H56">
            <v>24875</v>
          </cell>
          <cell r="I56">
            <v>15616</v>
          </cell>
          <cell r="K56">
            <v>0</v>
          </cell>
          <cell r="L56">
            <v>580603</v>
          </cell>
        </row>
        <row r="57">
          <cell r="A57" t="str">
            <v>May ISD</v>
          </cell>
          <cell r="B57">
            <v>53900</v>
          </cell>
          <cell r="C57">
            <v>583</v>
          </cell>
          <cell r="D57">
            <v>0</v>
          </cell>
          <cell r="E57">
            <v>1000</v>
          </cell>
          <cell r="F57">
            <v>1500</v>
          </cell>
          <cell r="G57">
            <v>1500</v>
          </cell>
          <cell r="H57">
            <v>4364</v>
          </cell>
          <cell r="I57">
            <v>1967</v>
          </cell>
          <cell r="K57">
            <v>0</v>
          </cell>
          <cell r="L57">
            <v>64814</v>
          </cell>
        </row>
        <row r="58">
          <cell r="A58" t="str">
            <v>McLennan Community College</v>
          </cell>
          <cell r="B58">
            <v>349139</v>
          </cell>
          <cell r="C58">
            <v>4605</v>
          </cell>
          <cell r="D58">
            <v>0</v>
          </cell>
          <cell r="E58">
            <v>10002</v>
          </cell>
          <cell r="F58">
            <v>8125</v>
          </cell>
          <cell r="G58">
            <v>16098</v>
          </cell>
          <cell r="H58">
            <v>11046</v>
          </cell>
          <cell r="I58">
            <v>1825</v>
          </cell>
          <cell r="K58">
            <v>10650</v>
          </cell>
          <cell r="L58">
            <v>411490</v>
          </cell>
        </row>
        <row r="59">
          <cell r="A59" t="str">
            <v>Mineola ISD</v>
          </cell>
          <cell r="B59">
            <v>172898</v>
          </cell>
          <cell r="C59">
            <v>2135</v>
          </cell>
          <cell r="D59">
            <v>0</v>
          </cell>
          <cell r="E59">
            <v>2133</v>
          </cell>
          <cell r="F59">
            <v>1500</v>
          </cell>
          <cell r="G59">
            <v>3961</v>
          </cell>
          <cell r="H59">
            <v>8115</v>
          </cell>
          <cell r="I59">
            <v>4525</v>
          </cell>
          <cell r="K59">
            <v>0</v>
          </cell>
          <cell r="L59">
            <v>195267</v>
          </cell>
        </row>
        <row r="60">
          <cell r="A60" t="str">
            <v>Mt. Enterprise ISD</v>
          </cell>
          <cell r="B60">
            <v>41469</v>
          </cell>
          <cell r="C60">
            <v>522</v>
          </cell>
          <cell r="D60">
            <v>0</v>
          </cell>
          <cell r="E60">
            <v>1000</v>
          </cell>
          <cell r="F60">
            <v>2319</v>
          </cell>
          <cell r="G60">
            <v>1500</v>
          </cell>
          <cell r="H60">
            <v>5382</v>
          </cell>
          <cell r="I60">
            <v>2025</v>
          </cell>
          <cell r="K60">
            <v>0</v>
          </cell>
          <cell r="L60">
            <v>54217</v>
          </cell>
        </row>
        <row r="61">
          <cell r="A61" t="str">
            <v>Nazareth ISD</v>
          </cell>
          <cell r="B61">
            <v>75019</v>
          </cell>
          <cell r="C61">
            <v>451</v>
          </cell>
          <cell r="D61">
            <v>0</v>
          </cell>
          <cell r="E61">
            <v>1000</v>
          </cell>
          <cell r="F61">
            <v>0</v>
          </cell>
          <cell r="G61">
            <v>1500</v>
          </cell>
          <cell r="H61">
            <v>8887</v>
          </cell>
          <cell r="I61">
            <v>2642</v>
          </cell>
          <cell r="K61">
            <v>0</v>
          </cell>
          <cell r="L61">
            <v>89499</v>
          </cell>
        </row>
        <row r="62">
          <cell r="A62" t="str">
            <v>Neches ISD</v>
          </cell>
          <cell r="B62">
            <v>42272</v>
          </cell>
          <cell r="C62">
            <v>478</v>
          </cell>
          <cell r="D62">
            <v>0</v>
          </cell>
          <cell r="E62">
            <v>1000</v>
          </cell>
          <cell r="F62">
            <v>724.67000000000019</v>
          </cell>
          <cell r="G62">
            <v>1500</v>
          </cell>
          <cell r="H62">
            <v>7529</v>
          </cell>
          <cell r="I62">
            <v>2214</v>
          </cell>
          <cell r="K62">
            <v>0</v>
          </cell>
          <cell r="L62">
            <v>55717.67</v>
          </cell>
        </row>
        <row r="63">
          <cell r="A63" t="str">
            <v>New Summerfield ISD</v>
          </cell>
          <cell r="B63">
            <v>79143</v>
          </cell>
          <cell r="C63">
            <v>1084</v>
          </cell>
          <cell r="D63">
            <v>0</v>
          </cell>
          <cell r="E63">
            <v>1362</v>
          </cell>
          <cell r="F63">
            <v>0</v>
          </cell>
          <cell r="G63">
            <v>2529</v>
          </cell>
          <cell r="H63">
            <v>6970</v>
          </cell>
          <cell r="I63">
            <v>2148</v>
          </cell>
          <cell r="K63">
            <v>0</v>
          </cell>
          <cell r="L63">
            <v>93236</v>
          </cell>
        </row>
        <row r="64">
          <cell r="A64" t="str">
            <v>Newcastle ISD</v>
          </cell>
          <cell r="B64">
            <v>37380</v>
          </cell>
          <cell r="C64">
            <v>435</v>
          </cell>
          <cell r="D64">
            <v>0</v>
          </cell>
          <cell r="E64">
            <v>1000</v>
          </cell>
          <cell r="F64">
            <v>0</v>
          </cell>
          <cell r="G64">
            <v>1500</v>
          </cell>
          <cell r="H64">
            <v>2314</v>
          </cell>
          <cell r="I64">
            <v>1024</v>
          </cell>
          <cell r="K64">
            <v>0</v>
          </cell>
          <cell r="L64">
            <v>43653</v>
          </cell>
        </row>
        <row r="65">
          <cell r="A65" t="str">
            <v>Nocona ISD</v>
          </cell>
          <cell r="B65">
            <v>80455</v>
          </cell>
          <cell r="C65">
            <v>1117</v>
          </cell>
          <cell r="D65">
            <v>0</v>
          </cell>
          <cell r="E65">
            <v>1913</v>
          </cell>
          <cell r="F65">
            <v>7536</v>
          </cell>
          <cell r="G65">
            <v>3553</v>
          </cell>
          <cell r="H65">
            <v>7969</v>
          </cell>
          <cell r="I65">
            <v>4556</v>
          </cell>
          <cell r="K65">
            <v>0</v>
          </cell>
          <cell r="L65">
            <v>107099</v>
          </cell>
        </row>
        <row r="66">
          <cell r="A66" t="str">
            <v>North Lamar ISD</v>
          </cell>
          <cell r="B66">
            <v>215049</v>
          </cell>
          <cell r="C66">
            <v>2550</v>
          </cell>
          <cell r="D66">
            <v>0</v>
          </cell>
          <cell r="E66">
            <v>4548</v>
          </cell>
          <cell r="F66">
            <v>2778</v>
          </cell>
          <cell r="G66">
            <v>8581</v>
          </cell>
          <cell r="H66">
            <v>24771</v>
          </cell>
          <cell r="I66">
            <v>11333</v>
          </cell>
          <cell r="K66">
            <v>0</v>
          </cell>
          <cell r="L66">
            <v>269610</v>
          </cell>
        </row>
        <row r="67">
          <cell r="A67" t="str">
            <v>Northside ISD (Vernon)</v>
          </cell>
          <cell r="B67">
            <v>42589</v>
          </cell>
          <cell r="C67">
            <v>481</v>
          </cell>
          <cell r="D67">
            <v>0</v>
          </cell>
          <cell r="E67">
            <v>1000</v>
          </cell>
          <cell r="F67">
            <v>0</v>
          </cell>
          <cell r="G67">
            <v>1500</v>
          </cell>
          <cell r="H67">
            <v>4959</v>
          </cell>
          <cell r="I67">
            <v>1792</v>
          </cell>
          <cell r="K67">
            <v>0</v>
          </cell>
          <cell r="L67">
            <v>52321</v>
          </cell>
        </row>
        <row r="68">
          <cell r="A68" t="str">
            <v>Overton ISD</v>
          </cell>
          <cell r="B68">
            <v>78744</v>
          </cell>
          <cell r="C68">
            <v>1007</v>
          </cell>
          <cell r="D68">
            <v>0</v>
          </cell>
          <cell r="E68">
            <v>1000</v>
          </cell>
          <cell r="F68">
            <v>0</v>
          </cell>
          <cell r="G68">
            <v>2054</v>
          </cell>
          <cell r="H68">
            <v>7345</v>
          </cell>
          <cell r="I68">
            <v>1553</v>
          </cell>
          <cell r="K68">
            <v>0</v>
          </cell>
          <cell r="L68">
            <v>91703</v>
          </cell>
        </row>
        <row r="69">
          <cell r="A69" t="str">
            <v>Panther Creek CISD</v>
          </cell>
          <cell r="B69">
            <v>40000</v>
          </cell>
          <cell r="C69">
            <v>446</v>
          </cell>
          <cell r="D69">
            <v>0</v>
          </cell>
          <cell r="E69">
            <v>1000</v>
          </cell>
          <cell r="F69">
            <v>2778</v>
          </cell>
          <cell r="G69">
            <v>1500</v>
          </cell>
          <cell r="H69">
            <v>6093</v>
          </cell>
          <cell r="I69">
            <v>2375</v>
          </cell>
          <cell r="K69">
            <v>0</v>
          </cell>
          <cell r="L69">
            <v>54192</v>
          </cell>
        </row>
        <row r="70">
          <cell r="A70" t="str">
            <v>Paris ISD</v>
          </cell>
          <cell r="B70">
            <v>351258</v>
          </cell>
          <cell r="C70">
            <v>4589</v>
          </cell>
          <cell r="D70">
            <v>0</v>
          </cell>
          <cell r="E70">
            <v>8169</v>
          </cell>
          <cell r="F70">
            <v>9589</v>
          </cell>
          <cell r="G70">
            <v>14677</v>
          </cell>
          <cell r="H70">
            <v>51397</v>
          </cell>
          <cell r="I70">
            <v>10087</v>
          </cell>
          <cell r="K70">
            <v>0</v>
          </cell>
          <cell r="L70">
            <v>449766</v>
          </cell>
        </row>
        <row r="71">
          <cell r="A71" t="str">
            <v>Petrolia CISD</v>
          </cell>
          <cell r="B71">
            <v>107831</v>
          </cell>
          <cell r="C71">
            <v>965</v>
          </cell>
          <cell r="D71">
            <v>0</v>
          </cell>
          <cell r="E71">
            <v>1863</v>
          </cell>
          <cell r="F71">
            <v>0</v>
          </cell>
          <cell r="G71">
            <v>4092</v>
          </cell>
          <cell r="H71">
            <v>18997</v>
          </cell>
          <cell r="I71">
            <v>3306</v>
          </cell>
          <cell r="K71">
            <v>0</v>
          </cell>
          <cell r="L71">
            <v>137054</v>
          </cell>
        </row>
        <row r="72">
          <cell r="A72" t="str">
            <v>Pottsboro ISD</v>
          </cell>
          <cell r="B72">
            <v>168213</v>
          </cell>
          <cell r="C72">
            <v>2026</v>
          </cell>
          <cell r="D72">
            <v>0</v>
          </cell>
          <cell r="E72">
            <v>2319</v>
          </cell>
          <cell r="F72">
            <v>12083.119999999999</v>
          </cell>
          <cell r="G72">
            <v>5537</v>
          </cell>
          <cell r="H72">
            <v>12150</v>
          </cell>
          <cell r="I72">
            <v>5389</v>
          </cell>
          <cell r="K72">
            <v>0</v>
          </cell>
          <cell r="L72">
            <v>207717.12</v>
          </cell>
        </row>
        <row r="73">
          <cell r="A73" t="str">
            <v>Quanah ISD</v>
          </cell>
          <cell r="B73">
            <v>117755</v>
          </cell>
          <cell r="C73">
            <v>1365</v>
          </cell>
          <cell r="D73">
            <v>0</v>
          </cell>
          <cell r="E73">
            <v>1377</v>
          </cell>
          <cell r="F73">
            <v>5989</v>
          </cell>
          <cell r="G73">
            <v>1918</v>
          </cell>
          <cell r="H73">
            <v>7811</v>
          </cell>
          <cell r="I73">
            <v>3767</v>
          </cell>
          <cell r="K73">
            <v>0</v>
          </cell>
          <cell r="L73">
            <v>139982</v>
          </cell>
        </row>
        <row r="74">
          <cell r="A74" t="str">
            <v>Robert Lee ISD</v>
          </cell>
          <cell r="B74">
            <v>69436</v>
          </cell>
          <cell r="C74">
            <v>788</v>
          </cell>
          <cell r="D74">
            <v>0</v>
          </cell>
          <cell r="E74">
            <v>1000</v>
          </cell>
          <cell r="F74">
            <v>2460</v>
          </cell>
          <cell r="G74">
            <v>1500</v>
          </cell>
          <cell r="H74">
            <v>3488</v>
          </cell>
          <cell r="I74">
            <v>1527</v>
          </cell>
          <cell r="K74">
            <v>0</v>
          </cell>
          <cell r="L74">
            <v>80199</v>
          </cell>
        </row>
        <row r="75">
          <cell r="A75" t="str">
            <v>S&amp;S Consolidated ISD</v>
          </cell>
          <cell r="B75">
            <v>161765</v>
          </cell>
          <cell r="C75">
            <v>1910</v>
          </cell>
          <cell r="D75">
            <v>0</v>
          </cell>
          <cell r="E75">
            <v>2253</v>
          </cell>
          <cell r="F75">
            <v>0</v>
          </cell>
          <cell r="G75">
            <v>4755</v>
          </cell>
          <cell r="H75">
            <v>13327</v>
          </cell>
          <cell r="I75">
            <v>2319</v>
          </cell>
          <cell r="K75">
            <v>0</v>
          </cell>
          <cell r="L75">
            <v>186329</v>
          </cell>
        </row>
        <row r="76">
          <cell r="A76" t="str">
            <v>Santa Anna ISD</v>
          </cell>
          <cell r="B76">
            <v>45305</v>
          </cell>
          <cell r="C76">
            <v>496</v>
          </cell>
          <cell r="D76">
            <v>0</v>
          </cell>
          <cell r="E76">
            <v>1000</v>
          </cell>
          <cell r="F76">
            <v>0</v>
          </cell>
          <cell r="G76">
            <v>1500</v>
          </cell>
          <cell r="H76">
            <v>2480</v>
          </cell>
          <cell r="I76">
            <v>1192</v>
          </cell>
          <cell r="K76">
            <v>0</v>
          </cell>
          <cell r="L76">
            <v>51973</v>
          </cell>
        </row>
        <row r="77">
          <cell r="A77" t="str">
            <v>Santo ISD</v>
          </cell>
          <cell r="B77">
            <v>68621</v>
          </cell>
          <cell r="C77">
            <v>582</v>
          </cell>
          <cell r="D77">
            <v>0</v>
          </cell>
          <cell r="E77">
            <v>1063</v>
          </cell>
          <cell r="F77">
            <v>0</v>
          </cell>
          <cell r="G77">
            <v>1974</v>
          </cell>
          <cell r="H77">
            <v>9235</v>
          </cell>
          <cell r="I77">
            <v>5129</v>
          </cell>
          <cell r="K77">
            <v>0</v>
          </cell>
          <cell r="L77">
            <v>86604</v>
          </cell>
        </row>
        <row r="78">
          <cell r="A78" t="str">
            <v>Sonora ISD</v>
          </cell>
          <cell r="B78">
            <v>182427</v>
          </cell>
          <cell r="C78">
            <v>1852</v>
          </cell>
          <cell r="D78">
            <v>0</v>
          </cell>
          <cell r="E78">
            <v>1498</v>
          </cell>
          <cell r="F78">
            <v>5333</v>
          </cell>
          <cell r="G78">
            <v>2643</v>
          </cell>
          <cell r="H78">
            <v>14348</v>
          </cell>
          <cell r="I78">
            <v>6205</v>
          </cell>
          <cell r="K78">
            <v>0</v>
          </cell>
          <cell r="L78">
            <v>214306</v>
          </cell>
        </row>
        <row r="79">
          <cell r="A79" t="str">
            <v>Southland ISD</v>
          </cell>
          <cell r="B79">
            <v>25747</v>
          </cell>
          <cell r="C79">
            <v>255</v>
          </cell>
          <cell r="D79">
            <v>0</v>
          </cell>
          <cell r="E79">
            <v>1000</v>
          </cell>
          <cell r="F79">
            <v>4444</v>
          </cell>
          <cell r="G79">
            <v>1500</v>
          </cell>
          <cell r="H79">
            <v>8455</v>
          </cell>
          <cell r="I79">
            <v>1918</v>
          </cell>
          <cell r="K79">
            <v>0</v>
          </cell>
          <cell r="L79">
            <v>43319</v>
          </cell>
        </row>
        <row r="80">
          <cell r="A80" t="str">
            <v>Spearman ISD</v>
          </cell>
          <cell r="B80">
            <v>152154</v>
          </cell>
          <cell r="C80">
            <v>1868</v>
          </cell>
          <cell r="D80">
            <v>0</v>
          </cell>
          <cell r="E80">
            <v>1739</v>
          </cell>
          <cell r="F80">
            <v>5128</v>
          </cell>
          <cell r="G80">
            <v>2789</v>
          </cell>
          <cell r="H80">
            <v>9613</v>
          </cell>
          <cell r="I80">
            <v>5763</v>
          </cell>
          <cell r="K80">
            <v>0</v>
          </cell>
          <cell r="L80">
            <v>179054</v>
          </cell>
        </row>
        <row r="81">
          <cell r="A81" t="str">
            <v>Stanton ISD</v>
          </cell>
          <cell r="B81">
            <v>198801</v>
          </cell>
          <cell r="C81">
            <v>2504</v>
          </cell>
          <cell r="D81">
            <v>0</v>
          </cell>
          <cell r="E81">
            <v>1858</v>
          </cell>
          <cell r="F81">
            <v>1500</v>
          </cell>
          <cell r="G81">
            <v>3450</v>
          </cell>
          <cell r="H81">
            <v>22195</v>
          </cell>
          <cell r="I81">
            <v>12178</v>
          </cell>
          <cell r="K81">
            <v>0</v>
          </cell>
          <cell r="L81">
            <v>242486</v>
          </cell>
        </row>
        <row r="82">
          <cell r="A82" t="str">
            <v>Trinidad ISD</v>
          </cell>
          <cell r="B82">
            <v>42894</v>
          </cell>
          <cell r="C82">
            <v>398</v>
          </cell>
          <cell r="D82">
            <v>0</v>
          </cell>
          <cell r="E82">
            <v>1086</v>
          </cell>
          <cell r="F82">
            <v>0</v>
          </cell>
          <cell r="G82">
            <v>1687</v>
          </cell>
          <cell r="H82">
            <v>5332</v>
          </cell>
          <cell r="I82">
            <v>1461</v>
          </cell>
          <cell r="K82">
            <v>0</v>
          </cell>
          <cell r="L82">
            <v>52858</v>
          </cell>
        </row>
        <row r="83">
          <cell r="A83" t="str">
            <v>Trinity ISD</v>
          </cell>
          <cell r="B83">
            <v>142990</v>
          </cell>
          <cell r="C83">
            <v>1415</v>
          </cell>
          <cell r="D83">
            <v>0</v>
          </cell>
          <cell r="E83">
            <v>2113</v>
          </cell>
          <cell r="F83">
            <v>2083</v>
          </cell>
          <cell r="G83">
            <v>3924</v>
          </cell>
          <cell r="H83">
            <v>14877</v>
          </cell>
          <cell r="I83">
            <v>5709</v>
          </cell>
          <cell r="K83">
            <v>4861</v>
          </cell>
          <cell r="L83">
            <v>177972</v>
          </cell>
        </row>
        <row r="84">
          <cell r="A84" t="str">
            <v>Trinity Valley Community College</v>
          </cell>
          <cell r="B84">
            <v>284556</v>
          </cell>
          <cell r="C84">
            <v>3787</v>
          </cell>
          <cell r="D84">
            <v>0</v>
          </cell>
          <cell r="E84">
            <v>6645</v>
          </cell>
          <cell r="F84">
            <v>7229</v>
          </cell>
          <cell r="G84">
            <v>12475</v>
          </cell>
          <cell r="H84">
            <v>15917</v>
          </cell>
          <cell r="I84">
            <v>3790</v>
          </cell>
          <cell r="K84">
            <v>9650</v>
          </cell>
          <cell r="L84">
            <v>344049</v>
          </cell>
        </row>
        <row r="85">
          <cell r="A85" t="str">
            <v>Troup ISD</v>
          </cell>
          <cell r="B85">
            <v>134474</v>
          </cell>
          <cell r="C85">
            <v>1541</v>
          </cell>
          <cell r="D85">
            <v>0</v>
          </cell>
          <cell r="E85">
            <v>1904</v>
          </cell>
          <cell r="F85">
            <v>0</v>
          </cell>
          <cell r="G85">
            <v>7281</v>
          </cell>
          <cell r="H85">
            <v>6581</v>
          </cell>
          <cell r="I85">
            <v>3245</v>
          </cell>
          <cell r="K85">
            <v>0</v>
          </cell>
          <cell r="L85">
            <v>155026</v>
          </cell>
        </row>
        <row r="86">
          <cell r="A86" t="str">
            <v>Turkey-Quitaque ISD</v>
          </cell>
          <cell r="B86">
            <v>44107</v>
          </cell>
          <cell r="C86">
            <v>456</v>
          </cell>
          <cell r="D86">
            <v>0</v>
          </cell>
          <cell r="E86">
            <v>1000</v>
          </cell>
          <cell r="F86">
            <v>0</v>
          </cell>
          <cell r="G86">
            <v>1500</v>
          </cell>
          <cell r="H86">
            <v>7769</v>
          </cell>
          <cell r="I86">
            <v>1722</v>
          </cell>
          <cell r="K86">
            <v>0</v>
          </cell>
          <cell r="L86">
            <v>56554</v>
          </cell>
        </row>
        <row r="87">
          <cell r="A87" t="str">
            <v>Tyler Jr College</v>
          </cell>
          <cell r="B87">
            <v>619045</v>
          </cell>
          <cell r="C87">
            <v>7765</v>
          </cell>
          <cell r="D87">
            <v>0</v>
          </cell>
          <cell r="E87">
            <v>0</v>
          </cell>
          <cell r="F87">
            <v>28684</v>
          </cell>
          <cell r="G87">
            <v>0</v>
          </cell>
          <cell r="H87">
            <v>13141</v>
          </cell>
          <cell r="I87">
            <v>2941</v>
          </cell>
          <cell r="K87">
            <v>0</v>
          </cell>
          <cell r="L87">
            <v>671576</v>
          </cell>
        </row>
        <row r="88">
          <cell r="A88" t="str">
            <v>Vernon ISD</v>
          </cell>
          <cell r="B88">
            <v>218667</v>
          </cell>
          <cell r="C88">
            <v>2565</v>
          </cell>
          <cell r="D88">
            <v>0</v>
          </cell>
          <cell r="E88">
            <v>4418</v>
          </cell>
          <cell r="F88">
            <v>0</v>
          </cell>
          <cell r="G88">
            <v>7828</v>
          </cell>
          <cell r="H88">
            <v>14811</v>
          </cell>
          <cell r="I88">
            <v>6257</v>
          </cell>
          <cell r="K88">
            <v>0</v>
          </cell>
          <cell r="L88">
            <v>254546</v>
          </cell>
        </row>
        <row r="89">
          <cell r="A89" t="str">
            <v>Weatherford ISD</v>
          </cell>
          <cell r="B89">
            <v>693346</v>
          </cell>
          <cell r="C89">
            <v>8253</v>
          </cell>
          <cell r="D89">
            <v>0</v>
          </cell>
          <cell r="E89">
            <v>10198</v>
          </cell>
          <cell r="F89">
            <v>5294</v>
          </cell>
          <cell r="G89">
            <v>17483</v>
          </cell>
          <cell r="H89">
            <v>19015</v>
          </cell>
          <cell r="I89">
            <v>8601</v>
          </cell>
          <cell r="K89">
            <v>0</v>
          </cell>
          <cell r="L89">
            <v>762190</v>
          </cell>
        </row>
        <row r="90">
          <cell r="A90" t="str">
            <v>Wellington ISD</v>
          </cell>
          <cell r="B90">
            <v>99372</v>
          </cell>
          <cell r="C90">
            <v>1051</v>
          </cell>
          <cell r="D90">
            <v>0</v>
          </cell>
          <cell r="E90">
            <v>1190</v>
          </cell>
          <cell r="F90">
            <v>0</v>
          </cell>
          <cell r="G90">
            <v>2631</v>
          </cell>
          <cell r="H90">
            <v>10265</v>
          </cell>
          <cell r="I90">
            <v>5415</v>
          </cell>
          <cell r="K90">
            <v>0</v>
          </cell>
          <cell r="L90">
            <v>119924</v>
          </cell>
        </row>
        <row r="91">
          <cell r="A91" t="str">
            <v>Wells ISD</v>
          </cell>
          <cell r="B91">
            <v>54258</v>
          </cell>
          <cell r="C91">
            <v>777</v>
          </cell>
          <cell r="D91">
            <v>0</v>
          </cell>
          <cell r="E91">
            <v>1142</v>
          </cell>
          <cell r="F91">
            <v>0</v>
          </cell>
          <cell r="G91">
            <v>1745</v>
          </cell>
          <cell r="H91">
            <v>4775</v>
          </cell>
          <cell r="I91">
            <v>1561</v>
          </cell>
          <cell r="K91">
            <v>0</v>
          </cell>
          <cell r="L91">
            <v>64258</v>
          </cell>
        </row>
        <row r="92">
          <cell r="A92" t="str">
            <v>West Rusk County CISD</v>
          </cell>
          <cell r="B92">
            <v>100323</v>
          </cell>
          <cell r="C92">
            <v>1265</v>
          </cell>
          <cell r="D92">
            <v>0</v>
          </cell>
          <cell r="E92">
            <v>2315</v>
          </cell>
          <cell r="F92">
            <v>1500</v>
          </cell>
          <cell r="G92">
            <v>4944</v>
          </cell>
          <cell r="H92">
            <v>16214</v>
          </cell>
          <cell r="I92">
            <v>5556</v>
          </cell>
          <cell r="K92">
            <v>0</v>
          </cell>
          <cell r="L92">
            <v>132117</v>
          </cell>
        </row>
        <row r="93">
          <cell r="A93" t="str">
            <v>West Sabine ISD</v>
          </cell>
          <cell r="B93">
            <v>63853</v>
          </cell>
          <cell r="C93">
            <v>848</v>
          </cell>
          <cell r="D93">
            <v>0</v>
          </cell>
          <cell r="E93">
            <v>1175</v>
          </cell>
          <cell r="F93">
            <v>0</v>
          </cell>
          <cell r="G93">
            <v>7095</v>
          </cell>
          <cell r="H93">
            <v>5175</v>
          </cell>
          <cell r="I93">
            <v>2903</v>
          </cell>
          <cell r="K93">
            <v>0</v>
          </cell>
          <cell r="L93">
            <v>81049</v>
          </cell>
        </row>
        <row r="94">
          <cell r="A94" t="str">
            <v>Western Texas College</v>
          </cell>
          <cell r="B94">
            <v>289629</v>
          </cell>
          <cell r="C94">
            <v>2706</v>
          </cell>
          <cell r="D94">
            <v>0</v>
          </cell>
          <cell r="E94">
            <v>3135</v>
          </cell>
          <cell r="F94">
            <v>5556</v>
          </cell>
          <cell r="G94">
            <v>5822</v>
          </cell>
          <cell r="H94">
            <v>4298</v>
          </cell>
          <cell r="I94">
            <v>723</v>
          </cell>
          <cell r="K94">
            <v>9028</v>
          </cell>
          <cell r="L94">
            <v>320897</v>
          </cell>
        </row>
        <row r="95">
          <cell r="A95" t="str">
            <v>White Oak ISD</v>
          </cell>
          <cell r="B95">
            <v>202161</v>
          </cell>
          <cell r="C95">
            <v>2585</v>
          </cell>
          <cell r="D95">
            <v>0</v>
          </cell>
          <cell r="E95">
            <v>3296</v>
          </cell>
          <cell r="F95">
            <v>0</v>
          </cell>
          <cell r="G95">
            <v>7288</v>
          </cell>
          <cell r="H95">
            <v>13538</v>
          </cell>
          <cell r="I95">
            <v>3826</v>
          </cell>
          <cell r="K95">
            <v>0</v>
          </cell>
          <cell r="L95">
            <v>232694</v>
          </cell>
        </row>
        <row r="96">
          <cell r="A96" t="str">
            <v>Whitehouse ISD</v>
          </cell>
          <cell r="B96">
            <v>453195</v>
          </cell>
          <cell r="C96">
            <v>5324</v>
          </cell>
          <cell r="D96">
            <v>0</v>
          </cell>
          <cell r="E96">
            <v>7363</v>
          </cell>
          <cell r="F96">
            <v>11429</v>
          </cell>
          <cell r="G96">
            <v>14585</v>
          </cell>
          <cell r="H96">
            <v>25620</v>
          </cell>
          <cell r="I96">
            <v>11232</v>
          </cell>
          <cell r="K96">
            <v>0</v>
          </cell>
          <cell r="L96">
            <v>528748</v>
          </cell>
        </row>
        <row r="97">
          <cell r="A97" t="str">
            <v>Whitesboro ISD</v>
          </cell>
          <cell r="B97">
            <v>150471</v>
          </cell>
          <cell r="C97">
            <v>1887</v>
          </cell>
          <cell r="D97">
            <v>0</v>
          </cell>
          <cell r="E97">
            <v>3809</v>
          </cell>
          <cell r="F97">
            <v>1500</v>
          </cell>
          <cell r="G97">
            <v>6366</v>
          </cell>
          <cell r="H97">
            <v>11108</v>
          </cell>
          <cell r="I97">
            <v>4777</v>
          </cell>
          <cell r="K97">
            <v>0</v>
          </cell>
          <cell r="L97">
            <v>179918</v>
          </cell>
        </row>
        <row r="98">
          <cell r="A98" t="str">
            <v>Wood County SESSA</v>
          </cell>
          <cell r="B98">
            <v>7318</v>
          </cell>
          <cell r="C98">
            <v>79</v>
          </cell>
          <cell r="D98">
            <v>0</v>
          </cell>
          <cell r="E98">
            <v>1000</v>
          </cell>
          <cell r="F98">
            <v>0</v>
          </cell>
          <cell r="G98">
            <v>1500</v>
          </cell>
          <cell r="H98">
            <v>6072</v>
          </cell>
          <cell r="I98">
            <v>2566</v>
          </cell>
          <cell r="K98">
            <v>0</v>
          </cell>
          <cell r="L98">
            <v>18535</v>
          </cell>
        </row>
        <row r="99">
          <cell r="A99" t="str">
            <v>Zavalla ISD</v>
          </cell>
          <cell r="B99">
            <v>57342</v>
          </cell>
          <cell r="C99">
            <v>694</v>
          </cell>
          <cell r="D99">
            <v>0</v>
          </cell>
          <cell r="E99">
            <v>1000</v>
          </cell>
          <cell r="F99">
            <v>1500</v>
          </cell>
          <cell r="G99">
            <v>1500</v>
          </cell>
          <cell r="H99">
            <v>9588</v>
          </cell>
          <cell r="I99">
            <v>2192</v>
          </cell>
          <cell r="K99">
            <v>0</v>
          </cell>
          <cell r="L99">
            <v>73816</v>
          </cell>
        </row>
      </sheetData>
      <sheetData sheetId="4">
        <row r="3">
          <cell r="A3" t="str">
            <v>Alba-Golden ISD</v>
          </cell>
          <cell r="B3">
            <v>10000</v>
          </cell>
          <cell r="C3" t="str">
            <v>1% Min $100,000</v>
          </cell>
          <cell r="D3">
            <v>1000000</v>
          </cell>
          <cell r="E3" t="str">
            <v>Not Applicable</v>
          </cell>
          <cell r="F3" t="str">
            <v>$100,000 / $300,000 / $100,000</v>
          </cell>
          <cell r="G3" t="str">
            <v>Not Applicable</v>
          </cell>
          <cell r="H3">
            <v>500</v>
          </cell>
          <cell r="I3">
            <v>100000</v>
          </cell>
          <cell r="J3">
            <v>1000</v>
          </cell>
          <cell r="K3">
            <v>1000000</v>
          </cell>
          <cell r="L3">
            <v>5000</v>
          </cell>
          <cell r="M3" t="str">
            <v>No Coverage</v>
          </cell>
          <cell r="N3" t="str">
            <v>No Coverage</v>
          </cell>
          <cell r="O3" t="str">
            <v>No Coverage</v>
          </cell>
        </row>
        <row r="4">
          <cell r="A4" t="str">
            <v>Albany ISD</v>
          </cell>
          <cell r="B4">
            <v>5000</v>
          </cell>
          <cell r="C4" t="str">
            <v>2% Min $250,000</v>
          </cell>
          <cell r="D4">
            <v>1000000</v>
          </cell>
          <cell r="E4" t="str">
            <v>Not Applicable</v>
          </cell>
          <cell r="F4" t="str">
            <v>$100,000 / $300,000 / $100,000</v>
          </cell>
          <cell r="G4" t="str">
            <v>Not Applicable</v>
          </cell>
          <cell r="H4">
            <v>1000</v>
          </cell>
          <cell r="I4">
            <v>100000</v>
          </cell>
          <cell r="J4">
            <v>1000</v>
          </cell>
          <cell r="K4">
            <v>1000000</v>
          </cell>
          <cell r="L4">
            <v>2500</v>
          </cell>
          <cell r="M4" t="str">
            <v>No Coverage</v>
          </cell>
          <cell r="N4" t="str">
            <v>No Coverage</v>
          </cell>
          <cell r="O4" t="str">
            <v>No Coverage</v>
          </cell>
        </row>
        <row r="5">
          <cell r="A5" t="str">
            <v>Alvarado ISD</v>
          </cell>
          <cell r="B5">
            <v>10000</v>
          </cell>
          <cell r="C5" t="str">
            <v>1% Min $100,000</v>
          </cell>
          <cell r="D5">
            <v>1000000</v>
          </cell>
          <cell r="E5" t="str">
            <v>Not Applicable</v>
          </cell>
          <cell r="F5" t="str">
            <v>$100,000 / $300,000 / $100,000</v>
          </cell>
          <cell r="G5" t="str">
            <v>Not Applicable</v>
          </cell>
          <cell r="H5">
            <v>2500</v>
          </cell>
          <cell r="I5">
            <v>100000</v>
          </cell>
          <cell r="J5">
            <v>1000</v>
          </cell>
          <cell r="K5">
            <v>1000000</v>
          </cell>
          <cell r="L5">
            <v>5000</v>
          </cell>
          <cell r="M5">
            <v>1000000</v>
          </cell>
          <cell r="N5">
            <v>5000</v>
          </cell>
          <cell r="O5" t="str">
            <v>No Coverage</v>
          </cell>
        </row>
        <row r="6">
          <cell r="A6" t="str">
            <v>Amherst ISD</v>
          </cell>
          <cell r="B6">
            <v>5000</v>
          </cell>
          <cell r="C6" t="str">
            <v>1% Min $100,000</v>
          </cell>
          <cell r="D6">
            <v>1000000</v>
          </cell>
          <cell r="E6" t="str">
            <v>Not Applicable</v>
          </cell>
          <cell r="F6" t="str">
            <v>$100,000 / $300,000 / $100,000</v>
          </cell>
          <cell r="G6" t="str">
            <v>Not Applicable</v>
          </cell>
          <cell r="H6">
            <v>500</v>
          </cell>
          <cell r="I6">
            <v>100000</v>
          </cell>
          <cell r="J6">
            <v>1000</v>
          </cell>
          <cell r="K6">
            <v>1000000</v>
          </cell>
          <cell r="L6">
            <v>2500</v>
          </cell>
          <cell r="M6">
            <v>1000000</v>
          </cell>
          <cell r="N6">
            <v>10000</v>
          </cell>
          <cell r="O6" t="str">
            <v>No Coverage</v>
          </cell>
        </row>
        <row r="7">
          <cell r="A7" t="str">
            <v>Archer City ISD</v>
          </cell>
          <cell r="B7">
            <v>10000</v>
          </cell>
          <cell r="C7" t="str">
            <v>1% Min $100,000</v>
          </cell>
          <cell r="D7">
            <v>1000000</v>
          </cell>
          <cell r="E7" t="str">
            <v>Not Applicable</v>
          </cell>
          <cell r="F7" t="str">
            <v>$100,000 / $300,000 / $100,000</v>
          </cell>
          <cell r="G7" t="str">
            <v>Not Applicable</v>
          </cell>
          <cell r="H7">
            <v>500</v>
          </cell>
          <cell r="I7">
            <v>100000</v>
          </cell>
          <cell r="J7">
            <v>1000</v>
          </cell>
          <cell r="K7">
            <v>1000000</v>
          </cell>
          <cell r="L7">
            <v>2500</v>
          </cell>
          <cell r="M7">
            <v>1000000</v>
          </cell>
          <cell r="N7">
            <v>10000</v>
          </cell>
          <cell r="O7" t="str">
            <v>No Coverage</v>
          </cell>
        </row>
        <row r="8">
          <cell r="A8" t="str">
            <v>Arp ISD</v>
          </cell>
          <cell r="B8">
            <v>10000</v>
          </cell>
          <cell r="C8" t="str">
            <v>1% Min $100,000</v>
          </cell>
          <cell r="D8">
            <v>1000000</v>
          </cell>
          <cell r="E8" t="str">
            <v>Not Applicable</v>
          </cell>
          <cell r="F8" t="str">
            <v>$100,000 / $300,000 / $100,000</v>
          </cell>
          <cell r="G8" t="str">
            <v>Not Applicable</v>
          </cell>
          <cell r="H8">
            <v>500</v>
          </cell>
          <cell r="I8">
            <v>100000</v>
          </cell>
          <cell r="J8">
            <v>1000</v>
          </cell>
          <cell r="K8">
            <v>1000000</v>
          </cell>
          <cell r="L8">
            <v>2500</v>
          </cell>
          <cell r="M8">
            <v>1000000</v>
          </cell>
          <cell r="N8">
            <v>10000</v>
          </cell>
          <cell r="O8" t="str">
            <v>No Coverage</v>
          </cell>
        </row>
        <row r="9">
          <cell r="A9" t="str">
            <v>Ballinger ISD</v>
          </cell>
          <cell r="B9">
            <v>10000</v>
          </cell>
          <cell r="C9" t="str">
            <v>1% Min $250,000</v>
          </cell>
          <cell r="D9">
            <v>1000000</v>
          </cell>
          <cell r="E9" t="str">
            <v>Not Applicable</v>
          </cell>
          <cell r="F9" t="str">
            <v>$100,000 / $300,000 / $100,000</v>
          </cell>
          <cell r="G9" t="str">
            <v>Not Applicable</v>
          </cell>
          <cell r="H9">
            <v>500</v>
          </cell>
          <cell r="I9">
            <v>100000</v>
          </cell>
          <cell r="J9">
            <v>5000</v>
          </cell>
          <cell r="K9">
            <v>1000000</v>
          </cell>
          <cell r="L9">
            <v>2500</v>
          </cell>
          <cell r="M9">
            <v>1000000</v>
          </cell>
          <cell r="N9">
            <v>10000</v>
          </cell>
          <cell r="O9" t="str">
            <v>No Coverage</v>
          </cell>
        </row>
        <row r="10">
          <cell r="A10" t="str">
            <v>Bellevue ISD</v>
          </cell>
          <cell r="B10">
            <v>5000</v>
          </cell>
          <cell r="C10" t="str">
            <v>1% Min $100,000</v>
          </cell>
          <cell r="D10">
            <v>1000000</v>
          </cell>
          <cell r="E10" t="str">
            <v>Not Applicable</v>
          </cell>
          <cell r="F10" t="str">
            <v>$100,000 / $300,000 / $100,000</v>
          </cell>
          <cell r="G10" t="str">
            <v>Not Applicable</v>
          </cell>
          <cell r="H10">
            <v>1000</v>
          </cell>
          <cell r="I10">
            <v>100000</v>
          </cell>
          <cell r="J10">
            <v>1000</v>
          </cell>
          <cell r="K10">
            <v>1000000</v>
          </cell>
          <cell r="L10">
            <v>2500</v>
          </cell>
          <cell r="M10" t="str">
            <v>No Coverage</v>
          </cell>
          <cell r="N10" t="str">
            <v>No Coverage</v>
          </cell>
          <cell r="O10" t="str">
            <v>No Coverage</v>
          </cell>
        </row>
        <row r="11">
          <cell r="A11" t="str">
            <v>Booker ISD</v>
          </cell>
          <cell r="B11">
            <v>10000</v>
          </cell>
          <cell r="C11" t="str">
            <v>1% Min $100,000</v>
          </cell>
          <cell r="D11">
            <v>1000000</v>
          </cell>
          <cell r="E11" t="str">
            <v>Not Applicable</v>
          </cell>
          <cell r="F11" t="str">
            <v>$100,000 / $300,000 / $100,000</v>
          </cell>
          <cell r="G11" t="str">
            <v>Not Applicable</v>
          </cell>
          <cell r="H11">
            <v>2500</v>
          </cell>
          <cell r="I11">
            <v>100000</v>
          </cell>
          <cell r="J11">
            <v>1000</v>
          </cell>
          <cell r="K11">
            <v>1000000</v>
          </cell>
          <cell r="L11">
            <v>2500</v>
          </cell>
          <cell r="M11" t="str">
            <v>No Coverage</v>
          </cell>
          <cell r="N11" t="str">
            <v>No Coverage</v>
          </cell>
          <cell r="O11" t="str">
            <v>No Coverage</v>
          </cell>
        </row>
        <row r="12">
          <cell r="A12" t="str">
            <v>Boyd ISD</v>
          </cell>
          <cell r="B12">
            <v>10000</v>
          </cell>
          <cell r="C12" t="str">
            <v>1% Min $100,000</v>
          </cell>
          <cell r="D12">
            <v>1000000</v>
          </cell>
          <cell r="E12" t="str">
            <v>Not Applicable</v>
          </cell>
          <cell r="F12" t="str">
            <v>$100,000 / $300,000 / $100,000</v>
          </cell>
          <cell r="G12" t="str">
            <v>Not Applicable</v>
          </cell>
          <cell r="H12">
            <v>1000</v>
          </cell>
          <cell r="I12">
            <v>100000</v>
          </cell>
          <cell r="J12">
            <v>1000</v>
          </cell>
          <cell r="K12">
            <v>1000000</v>
          </cell>
          <cell r="L12">
            <v>2500</v>
          </cell>
          <cell r="M12" t="str">
            <v>No Coverage</v>
          </cell>
          <cell r="N12" t="str">
            <v>No Coverage</v>
          </cell>
          <cell r="O12" t="str">
            <v>No Coverage</v>
          </cell>
        </row>
        <row r="13">
          <cell r="A13" t="str">
            <v>Bronte ISD</v>
          </cell>
          <cell r="B13">
            <v>10000</v>
          </cell>
          <cell r="C13" t="str">
            <v>1% Min $100,000</v>
          </cell>
          <cell r="D13">
            <v>1000000</v>
          </cell>
          <cell r="E13" t="str">
            <v>Not Applicable</v>
          </cell>
          <cell r="F13" t="str">
            <v>$100,000 / $300,000 / $100,000</v>
          </cell>
          <cell r="G13" t="str">
            <v>Not Applicable</v>
          </cell>
          <cell r="H13">
            <v>500</v>
          </cell>
          <cell r="I13">
            <v>100000</v>
          </cell>
          <cell r="J13">
            <v>1000</v>
          </cell>
          <cell r="K13">
            <v>1000000</v>
          </cell>
          <cell r="L13">
            <v>2500</v>
          </cell>
          <cell r="M13" t="str">
            <v>No Coverage</v>
          </cell>
          <cell r="N13" t="str">
            <v>No Coverage</v>
          </cell>
          <cell r="O13" t="str">
            <v>No Coverage</v>
          </cell>
        </row>
        <row r="14">
          <cell r="A14" t="str">
            <v>Bynum ISD</v>
          </cell>
          <cell r="B14">
            <v>10000</v>
          </cell>
          <cell r="C14">
            <v>100000</v>
          </cell>
          <cell r="D14">
            <v>1000000</v>
          </cell>
          <cell r="E14" t="str">
            <v>Not Applicable</v>
          </cell>
          <cell r="F14" t="str">
            <v>$100,000 / $300,000 / $100,000</v>
          </cell>
          <cell r="G14" t="str">
            <v>Not Applicable</v>
          </cell>
          <cell r="H14">
            <v>500</v>
          </cell>
          <cell r="I14">
            <v>100000</v>
          </cell>
          <cell r="J14">
            <v>1000</v>
          </cell>
          <cell r="K14">
            <v>1000000</v>
          </cell>
          <cell r="L14">
            <v>2500</v>
          </cell>
          <cell r="M14">
            <v>1000000</v>
          </cell>
          <cell r="N14">
            <v>10000</v>
          </cell>
          <cell r="O14" t="str">
            <v>No Coverage</v>
          </cell>
        </row>
        <row r="15">
          <cell r="A15" t="str">
            <v>Canadian ISD</v>
          </cell>
          <cell r="B15">
            <v>50000</v>
          </cell>
          <cell r="C15" t="str">
            <v>1% Min $150,000</v>
          </cell>
          <cell r="D15">
            <v>1000000</v>
          </cell>
          <cell r="E15" t="str">
            <v>Not Applicable</v>
          </cell>
          <cell r="F15">
            <v>1000000</v>
          </cell>
          <cell r="G15" t="str">
            <v>Not Applicable</v>
          </cell>
          <cell r="H15">
            <v>5000</v>
          </cell>
          <cell r="I15">
            <v>100000</v>
          </cell>
          <cell r="J15">
            <v>1000</v>
          </cell>
          <cell r="K15">
            <v>1000000</v>
          </cell>
          <cell r="L15">
            <v>2500</v>
          </cell>
          <cell r="M15" t="str">
            <v>No Coverage</v>
          </cell>
          <cell r="N15" t="str">
            <v>No Coverage</v>
          </cell>
          <cell r="O15" t="str">
            <v>No Coverage</v>
          </cell>
        </row>
        <row r="16">
          <cell r="A16" t="str">
            <v>Carlisle ISD</v>
          </cell>
          <cell r="B16">
            <v>10000</v>
          </cell>
          <cell r="C16">
            <v>100000</v>
          </cell>
          <cell r="D16">
            <v>1000000</v>
          </cell>
          <cell r="E16" t="str">
            <v>Not Applicable</v>
          </cell>
          <cell r="F16" t="str">
            <v>$100,000 / $300,000 / $100,000</v>
          </cell>
          <cell r="G16" t="str">
            <v>Not Applicable</v>
          </cell>
          <cell r="H16">
            <v>500</v>
          </cell>
          <cell r="I16">
            <v>100000</v>
          </cell>
          <cell r="J16">
            <v>1000</v>
          </cell>
          <cell r="K16">
            <v>1000000</v>
          </cell>
          <cell r="L16">
            <v>2500</v>
          </cell>
          <cell r="M16" t="str">
            <v>No Coverage</v>
          </cell>
          <cell r="N16" t="str">
            <v>No Coverage</v>
          </cell>
          <cell r="O16" t="str">
            <v>No Coverage</v>
          </cell>
        </row>
        <row r="17">
          <cell r="A17" t="str">
            <v>Cayuga ISD</v>
          </cell>
          <cell r="B17">
            <v>10000</v>
          </cell>
          <cell r="C17">
            <v>100000</v>
          </cell>
          <cell r="D17">
            <v>1000000</v>
          </cell>
          <cell r="E17" t="str">
            <v>Not Applicable</v>
          </cell>
          <cell r="F17" t="str">
            <v>$100,000 / $300,000 / $100,000</v>
          </cell>
          <cell r="G17" t="str">
            <v>Not Applicable</v>
          </cell>
          <cell r="H17">
            <v>500</v>
          </cell>
          <cell r="I17">
            <v>100000</v>
          </cell>
          <cell r="J17">
            <v>1000</v>
          </cell>
          <cell r="K17">
            <v>1000000</v>
          </cell>
          <cell r="L17">
            <v>2500</v>
          </cell>
          <cell r="M17" t="str">
            <v>No Coverage</v>
          </cell>
          <cell r="N17" t="str">
            <v>No Coverage</v>
          </cell>
          <cell r="O17" t="str">
            <v>No Coverage</v>
          </cell>
        </row>
        <row r="18">
          <cell r="A18" t="str">
            <v>Chillicothe ISD</v>
          </cell>
          <cell r="B18">
            <v>5000</v>
          </cell>
          <cell r="C18" t="str">
            <v>2% Min $250,000</v>
          </cell>
          <cell r="D18">
            <v>1000000</v>
          </cell>
          <cell r="E18" t="str">
            <v>Not Applicable</v>
          </cell>
          <cell r="F18" t="str">
            <v>$100,000 / $300,000 / $100,000</v>
          </cell>
          <cell r="G18" t="str">
            <v>Not Applicable</v>
          </cell>
          <cell r="H18">
            <v>500</v>
          </cell>
          <cell r="I18">
            <v>100000</v>
          </cell>
          <cell r="J18">
            <v>1000</v>
          </cell>
          <cell r="K18">
            <v>1000000</v>
          </cell>
          <cell r="L18">
            <v>2500</v>
          </cell>
          <cell r="M18">
            <v>1000000</v>
          </cell>
          <cell r="N18">
            <v>10000</v>
          </cell>
          <cell r="O18" t="str">
            <v>No Coverage</v>
          </cell>
        </row>
        <row r="19">
          <cell r="A19" t="str">
            <v>Chisum ISD</v>
          </cell>
          <cell r="B19">
            <v>5000</v>
          </cell>
          <cell r="C19">
            <v>100000</v>
          </cell>
          <cell r="D19">
            <v>1000000</v>
          </cell>
          <cell r="E19" t="str">
            <v>Not Applicable</v>
          </cell>
          <cell r="F19" t="str">
            <v>$100,000 / $300,000 / $100,000</v>
          </cell>
          <cell r="G19" t="str">
            <v>Not Applicable</v>
          </cell>
          <cell r="H19">
            <v>500</v>
          </cell>
          <cell r="I19">
            <v>100000</v>
          </cell>
          <cell r="J19">
            <v>1000</v>
          </cell>
          <cell r="K19">
            <v>1000000</v>
          </cell>
          <cell r="L19">
            <v>5000</v>
          </cell>
          <cell r="M19">
            <v>1000000</v>
          </cell>
          <cell r="N19">
            <v>5000</v>
          </cell>
          <cell r="O19" t="str">
            <v>No Coverage</v>
          </cell>
        </row>
        <row r="20">
          <cell r="A20" t="str">
            <v>City View ISD</v>
          </cell>
          <cell r="B20">
            <v>25000</v>
          </cell>
          <cell r="C20" t="str">
            <v>1% Min $100,000</v>
          </cell>
          <cell r="D20">
            <v>1000000</v>
          </cell>
          <cell r="E20" t="str">
            <v>Not Applicable</v>
          </cell>
          <cell r="F20" t="str">
            <v>$100,000 / $300,000 / $100,000</v>
          </cell>
          <cell r="G20" t="str">
            <v>Not Applicable</v>
          </cell>
          <cell r="H20">
            <v>1000</v>
          </cell>
          <cell r="I20">
            <v>100000</v>
          </cell>
          <cell r="J20">
            <v>1000</v>
          </cell>
          <cell r="K20">
            <v>1000000</v>
          </cell>
          <cell r="L20">
            <v>2500</v>
          </cell>
          <cell r="M20">
            <v>1000000</v>
          </cell>
          <cell r="N20">
            <v>10000</v>
          </cell>
          <cell r="O20" t="str">
            <v>No Coverage</v>
          </cell>
        </row>
        <row r="21">
          <cell r="A21" t="str">
            <v>Cleveland ISD</v>
          </cell>
          <cell r="B21">
            <v>25000</v>
          </cell>
          <cell r="C21">
            <v>150000</v>
          </cell>
          <cell r="D21">
            <v>1000000</v>
          </cell>
          <cell r="E21" t="str">
            <v>Not Applicable</v>
          </cell>
          <cell r="F21" t="str">
            <v>$100,000 / $300,000 / $100,000</v>
          </cell>
          <cell r="G21">
            <v>2500</v>
          </cell>
          <cell r="H21">
            <v>500</v>
          </cell>
          <cell r="I21">
            <v>100000</v>
          </cell>
          <cell r="J21">
            <v>1000</v>
          </cell>
          <cell r="K21">
            <v>1000000</v>
          </cell>
          <cell r="L21">
            <v>10000</v>
          </cell>
          <cell r="M21">
            <v>1000000</v>
          </cell>
          <cell r="N21">
            <v>5000</v>
          </cell>
          <cell r="O21" t="str">
            <v>No Coverage</v>
          </cell>
        </row>
        <row r="22">
          <cell r="A22" t="str">
            <v>Cross Plains ISD</v>
          </cell>
          <cell r="B22">
            <v>5000</v>
          </cell>
          <cell r="C22" t="str">
            <v>1% Min $100,000</v>
          </cell>
          <cell r="D22">
            <v>1000000</v>
          </cell>
          <cell r="E22" t="str">
            <v>Not Applicable</v>
          </cell>
          <cell r="F22" t="str">
            <v>$100,000 / $300,000 / $100,000</v>
          </cell>
          <cell r="G22" t="str">
            <v>Not Applicable</v>
          </cell>
          <cell r="H22">
            <v>1000</v>
          </cell>
          <cell r="I22">
            <v>100000</v>
          </cell>
          <cell r="J22">
            <v>1000</v>
          </cell>
          <cell r="K22">
            <v>1000000</v>
          </cell>
          <cell r="L22">
            <v>2500</v>
          </cell>
          <cell r="M22" t="str">
            <v>No Coverage</v>
          </cell>
          <cell r="N22" t="str">
            <v>No Coverage</v>
          </cell>
          <cell r="O22" t="str">
            <v>No Coverage</v>
          </cell>
        </row>
        <row r="23">
          <cell r="A23" t="str">
            <v>DeLeon ISD</v>
          </cell>
          <cell r="B23">
            <v>25000</v>
          </cell>
          <cell r="C23" t="str">
            <v>2% Min $250,000</v>
          </cell>
          <cell r="D23">
            <v>1000000</v>
          </cell>
          <cell r="E23" t="str">
            <v>Not Applicable</v>
          </cell>
          <cell r="F23" t="str">
            <v>$100,000 / $300,000 / $100,000</v>
          </cell>
          <cell r="G23" t="str">
            <v>Not Applicable</v>
          </cell>
          <cell r="H23">
            <v>500</v>
          </cell>
          <cell r="I23">
            <v>100000</v>
          </cell>
          <cell r="J23">
            <v>1000</v>
          </cell>
          <cell r="K23">
            <v>1000000</v>
          </cell>
          <cell r="L23">
            <v>2500</v>
          </cell>
          <cell r="M23" t="str">
            <v>No Coverage</v>
          </cell>
          <cell r="N23" t="str">
            <v>No Coverage</v>
          </cell>
          <cell r="O23" t="str">
            <v>No Coverage</v>
          </cell>
        </row>
        <row r="24">
          <cell r="A24" t="str">
            <v>East Texas Charter School</v>
          </cell>
          <cell r="B24">
            <v>10000</v>
          </cell>
          <cell r="C24">
            <v>100000</v>
          </cell>
          <cell r="D24">
            <v>1000000</v>
          </cell>
          <cell r="E24" t="str">
            <v>Not Applicable</v>
          </cell>
          <cell r="F24" t="str">
            <v>$100,000 / $300,000 / $100,000</v>
          </cell>
          <cell r="G24" t="str">
            <v>Not Applicable</v>
          </cell>
          <cell r="H24">
            <v>500</v>
          </cell>
          <cell r="I24">
            <v>500000</v>
          </cell>
          <cell r="J24">
            <v>1000</v>
          </cell>
          <cell r="K24">
            <v>1000000</v>
          </cell>
          <cell r="L24">
            <v>2500</v>
          </cell>
          <cell r="M24" t="str">
            <v>No Coverage</v>
          </cell>
          <cell r="N24" t="str">
            <v>No Coverage</v>
          </cell>
          <cell r="O24">
            <v>2000000</v>
          </cell>
        </row>
        <row r="25">
          <cell r="A25" t="str">
            <v>Electra ISD</v>
          </cell>
          <cell r="B25">
            <v>10000</v>
          </cell>
          <cell r="C25" t="str">
            <v>1% Min $250,000</v>
          </cell>
          <cell r="D25">
            <v>1000000</v>
          </cell>
          <cell r="E25" t="str">
            <v>Not Applicable</v>
          </cell>
          <cell r="F25" t="str">
            <v>$100,000 / $300,000 / $100,000</v>
          </cell>
          <cell r="G25" t="str">
            <v>Not Applicable</v>
          </cell>
          <cell r="H25">
            <v>500</v>
          </cell>
          <cell r="I25">
            <v>100000</v>
          </cell>
          <cell r="J25">
            <v>1000</v>
          </cell>
          <cell r="K25">
            <v>1000000</v>
          </cell>
          <cell r="L25">
            <v>2500</v>
          </cell>
          <cell r="M25" t="str">
            <v>No Coverage</v>
          </cell>
          <cell r="N25" t="str">
            <v>No Coverage</v>
          </cell>
          <cell r="O25" t="str">
            <v>No Coverage</v>
          </cell>
        </row>
        <row r="26">
          <cell r="A26" t="str">
            <v>Elkhart ISD</v>
          </cell>
          <cell r="B26">
            <v>10000</v>
          </cell>
          <cell r="C26" t="str">
            <v>1% Min $100,000</v>
          </cell>
          <cell r="D26">
            <v>1000000</v>
          </cell>
          <cell r="E26" t="str">
            <v>Not Applicable</v>
          </cell>
          <cell r="F26" t="str">
            <v>$100,000 / $300,000 / $100,000</v>
          </cell>
          <cell r="G26" t="str">
            <v>Not Applicable</v>
          </cell>
          <cell r="H26">
            <v>500</v>
          </cell>
          <cell r="I26">
            <v>100000</v>
          </cell>
          <cell r="J26">
            <v>1000</v>
          </cell>
          <cell r="K26">
            <v>1000000</v>
          </cell>
          <cell r="L26">
            <v>2500</v>
          </cell>
          <cell r="M26" t="str">
            <v>No Coverage</v>
          </cell>
          <cell r="N26" t="str">
            <v>No Coverage</v>
          </cell>
          <cell r="O26" t="str">
            <v>No Coverage</v>
          </cell>
        </row>
        <row r="27">
          <cell r="A27" t="str">
            <v>Eula ISD</v>
          </cell>
          <cell r="B27">
            <v>5000</v>
          </cell>
          <cell r="C27" t="str">
            <v>1% Min $500,000</v>
          </cell>
          <cell r="D27">
            <v>1000000</v>
          </cell>
          <cell r="E27" t="str">
            <v>Not Applicable</v>
          </cell>
          <cell r="F27" t="str">
            <v>$100,000 / $300,000 / $100,000</v>
          </cell>
          <cell r="G27">
            <v>1000</v>
          </cell>
          <cell r="H27">
            <v>500</v>
          </cell>
          <cell r="I27">
            <v>100000</v>
          </cell>
          <cell r="J27">
            <v>1000</v>
          </cell>
          <cell r="K27">
            <v>1000000</v>
          </cell>
          <cell r="L27">
            <v>2500</v>
          </cell>
          <cell r="M27">
            <v>1000000</v>
          </cell>
          <cell r="N27">
            <v>10000</v>
          </cell>
          <cell r="O27" t="str">
            <v>No Coverage</v>
          </cell>
        </row>
        <row r="28">
          <cell r="A28" t="str">
            <v>Farmersville ISD</v>
          </cell>
          <cell r="B28">
            <v>10000</v>
          </cell>
          <cell r="C28" t="str">
            <v>1% Min $250,000</v>
          </cell>
          <cell r="D28">
            <v>1000000</v>
          </cell>
          <cell r="E28" t="str">
            <v>Not Applicable</v>
          </cell>
          <cell r="F28" t="str">
            <v>$100,000 / $300,000 / $100,000</v>
          </cell>
          <cell r="G28" t="str">
            <v>Not Applicable</v>
          </cell>
          <cell r="H28">
            <v>1000</v>
          </cell>
          <cell r="I28">
            <v>100000</v>
          </cell>
          <cell r="J28">
            <v>1000</v>
          </cell>
          <cell r="K28">
            <v>1000000</v>
          </cell>
          <cell r="L28">
            <v>5000</v>
          </cell>
          <cell r="M28">
            <v>1000000</v>
          </cell>
          <cell r="N28">
            <v>5000</v>
          </cell>
          <cell r="O28" t="str">
            <v>No Coverage</v>
          </cell>
        </row>
        <row r="29">
          <cell r="A29" t="str">
            <v>Floydada ISD</v>
          </cell>
          <cell r="B29">
            <v>10000</v>
          </cell>
          <cell r="C29" t="str">
            <v>1% Min $250,000</v>
          </cell>
          <cell r="D29">
            <v>1000000</v>
          </cell>
          <cell r="E29" t="str">
            <v>Not Applicable</v>
          </cell>
          <cell r="F29">
            <v>1000000</v>
          </cell>
          <cell r="G29" t="str">
            <v>Not Applicable</v>
          </cell>
          <cell r="H29">
            <v>1000</v>
          </cell>
          <cell r="I29">
            <v>100000</v>
          </cell>
          <cell r="J29">
            <v>1000</v>
          </cell>
          <cell r="K29">
            <v>1000000</v>
          </cell>
          <cell r="L29">
            <v>2500</v>
          </cell>
          <cell r="M29" t="str">
            <v>No Coverage</v>
          </cell>
          <cell r="N29" t="str">
            <v>No Coverage</v>
          </cell>
          <cell r="O29" t="str">
            <v>No Coverage</v>
          </cell>
        </row>
        <row r="30">
          <cell r="A30" t="str">
            <v>Fort Elliott CISD</v>
          </cell>
          <cell r="B30">
            <v>10000</v>
          </cell>
          <cell r="C30" t="str">
            <v>2% Min $250,000</v>
          </cell>
          <cell r="D30">
            <v>1000000</v>
          </cell>
          <cell r="E30" t="str">
            <v>Not Applicable</v>
          </cell>
          <cell r="F30" t="str">
            <v>Not Applicable</v>
          </cell>
          <cell r="G30" t="str">
            <v>Not Applicable</v>
          </cell>
          <cell r="H30" t="str">
            <v>Not Applicable</v>
          </cell>
          <cell r="I30">
            <v>100000</v>
          </cell>
          <cell r="J30">
            <v>1000</v>
          </cell>
          <cell r="K30">
            <v>1000000</v>
          </cell>
          <cell r="L30">
            <v>2500</v>
          </cell>
          <cell r="M30" t="str">
            <v>No Coverage</v>
          </cell>
          <cell r="N30" t="str">
            <v>No Coverage</v>
          </cell>
          <cell r="O30" t="str">
            <v>No Coverage</v>
          </cell>
        </row>
        <row r="31">
          <cell r="A31" t="str">
            <v>Frank Phillips College</v>
          </cell>
          <cell r="B31">
            <v>10000</v>
          </cell>
          <cell r="C31" t="str">
            <v>1% Min $100,000</v>
          </cell>
          <cell r="D31">
            <v>1000000</v>
          </cell>
          <cell r="E31" t="str">
            <v>Not Applicable</v>
          </cell>
          <cell r="F31" t="str">
            <v>$100,000 / $300,000 / $100,000</v>
          </cell>
          <cell r="G31" t="str">
            <v>Not Applicable</v>
          </cell>
          <cell r="H31">
            <v>500</v>
          </cell>
          <cell r="I31">
            <v>100000</v>
          </cell>
          <cell r="J31">
            <v>1000</v>
          </cell>
          <cell r="K31">
            <v>1000000</v>
          </cell>
          <cell r="L31">
            <v>5000</v>
          </cell>
          <cell r="M31" t="str">
            <v>No Coverage</v>
          </cell>
          <cell r="N31" t="str">
            <v>No Coverage</v>
          </cell>
          <cell r="O31" t="str">
            <v>No Coverage</v>
          </cell>
        </row>
        <row r="32">
          <cell r="A32" t="str">
            <v>Frankston ISD</v>
          </cell>
          <cell r="B32">
            <v>10000</v>
          </cell>
          <cell r="C32" t="str">
            <v>1% Min $100,000</v>
          </cell>
          <cell r="D32">
            <v>1000000</v>
          </cell>
          <cell r="E32" t="str">
            <v>Not Applicable</v>
          </cell>
          <cell r="F32" t="str">
            <v>$100,000 / $300,000 / $100,000</v>
          </cell>
          <cell r="G32" t="str">
            <v>Not Applicable</v>
          </cell>
          <cell r="H32">
            <v>500</v>
          </cell>
          <cell r="I32">
            <v>100000</v>
          </cell>
          <cell r="J32">
            <v>1000</v>
          </cell>
          <cell r="K32">
            <v>1000000</v>
          </cell>
          <cell r="L32">
            <v>2500</v>
          </cell>
          <cell r="M32" t="str">
            <v>No Coverage</v>
          </cell>
          <cell r="N32" t="str">
            <v>No Coverage</v>
          </cell>
          <cell r="O32" t="str">
            <v>No Coverage</v>
          </cell>
        </row>
        <row r="33">
          <cell r="A33" t="str">
            <v>Garner ISD</v>
          </cell>
          <cell r="B33">
            <v>5000</v>
          </cell>
          <cell r="C33" t="str">
            <v>2% Min $100,000</v>
          </cell>
          <cell r="D33">
            <v>1000000</v>
          </cell>
          <cell r="E33" t="str">
            <v>Not Applicable</v>
          </cell>
          <cell r="F33" t="str">
            <v>$100,000 / $300,000 / $100,000</v>
          </cell>
          <cell r="G33">
            <v>1000</v>
          </cell>
          <cell r="H33">
            <v>1000</v>
          </cell>
          <cell r="I33">
            <v>100000</v>
          </cell>
          <cell r="J33">
            <v>1000</v>
          </cell>
          <cell r="K33">
            <v>1000000</v>
          </cell>
          <cell r="L33">
            <v>2500</v>
          </cell>
          <cell r="M33" t="str">
            <v>No Coverage</v>
          </cell>
          <cell r="N33" t="str">
            <v>No Coverage</v>
          </cell>
          <cell r="O33" t="str">
            <v>No Coverage</v>
          </cell>
        </row>
        <row r="34">
          <cell r="A34" t="str">
            <v>Garrison ISD</v>
          </cell>
          <cell r="B34">
            <v>10000</v>
          </cell>
          <cell r="C34" t="str">
            <v>1% Min $100,000</v>
          </cell>
          <cell r="D34">
            <v>1000000</v>
          </cell>
          <cell r="E34" t="str">
            <v>Not Applicable</v>
          </cell>
          <cell r="F34" t="str">
            <v>$100,000 / $300,000 / $100,000</v>
          </cell>
          <cell r="G34">
            <v>500</v>
          </cell>
          <cell r="H34">
            <v>1000</v>
          </cell>
          <cell r="I34">
            <v>100000</v>
          </cell>
          <cell r="J34">
            <v>1000</v>
          </cell>
          <cell r="K34">
            <v>1000000</v>
          </cell>
          <cell r="L34">
            <v>2500</v>
          </cell>
          <cell r="M34">
            <v>1000000</v>
          </cell>
          <cell r="N34">
            <v>5000</v>
          </cell>
          <cell r="O34" t="str">
            <v>No Coverage</v>
          </cell>
        </row>
        <row r="35">
          <cell r="A35" t="str">
            <v>Gholson ISD</v>
          </cell>
          <cell r="B35">
            <v>5000</v>
          </cell>
          <cell r="C35" t="str">
            <v>1% Min $100,000</v>
          </cell>
          <cell r="D35">
            <v>1000000</v>
          </cell>
          <cell r="E35" t="str">
            <v>Not Applicable</v>
          </cell>
          <cell r="F35" t="str">
            <v>$100,000 / $300,000 / $100,000</v>
          </cell>
          <cell r="G35" t="str">
            <v>Not Applicable</v>
          </cell>
          <cell r="H35">
            <v>500</v>
          </cell>
          <cell r="I35">
            <v>100000</v>
          </cell>
          <cell r="J35">
            <v>1000</v>
          </cell>
          <cell r="K35">
            <v>1000000</v>
          </cell>
          <cell r="L35">
            <v>2500</v>
          </cell>
          <cell r="M35" t="str">
            <v>No Coverage</v>
          </cell>
          <cell r="N35" t="str">
            <v>No Coverage</v>
          </cell>
          <cell r="O35" t="str">
            <v>No Coverage</v>
          </cell>
        </row>
        <row r="36">
          <cell r="A36" t="str">
            <v>Gold-Burg ISD</v>
          </cell>
          <cell r="B36">
            <v>10000</v>
          </cell>
          <cell r="C36" t="str">
            <v>1% Min $100,000</v>
          </cell>
          <cell r="D36">
            <v>1000000</v>
          </cell>
          <cell r="E36" t="str">
            <v>Not Applicable</v>
          </cell>
          <cell r="F36" t="str">
            <v>$100,000 / $300,000 / $100,000</v>
          </cell>
          <cell r="G36" t="str">
            <v>Not Applicable</v>
          </cell>
          <cell r="H36">
            <v>1000</v>
          </cell>
          <cell r="I36">
            <v>100000</v>
          </cell>
          <cell r="J36">
            <v>1000</v>
          </cell>
          <cell r="K36">
            <v>1000000</v>
          </cell>
          <cell r="L36">
            <v>2500</v>
          </cell>
          <cell r="M36" t="str">
            <v>No Coverage</v>
          </cell>
          <cell r="N36" t="str">
            <v>No Coverage</v>
          </cell>
          <cell r="O36" t="str">
            <v>No Coverage</v>
          </cell>
        </row>
        <row r="37">
          <cell r="A37" t="str">
            <v>Grady ISD</v>
          </cell>
          <cell r="B37">
            <v>5000</v>
          </cell>
          <cell r="C37" t="str">
            <v>1% Min $100,000</v>
          </cell>
          <cell r="D37">
            <v>1000000</v>
          </cell>
          <cell r="E37" t="str">
            <v>Not Applicable</v>
          </cell>
          <cell r="F37" t="str">
            <v>$100,000 / $300,000 / $100,000</v>
          </cell>
          <cell r="G37" t="str">
            <v>Not Applicable</v>
          </cell>
          <cell r="H37">
            <v>500</v>
          </cell>
          <cell r="I37">
            <v>100000</v>
          </cell>
          <cell r="J37">
            <v>1000</v>
          </cell>
          <cell r="K37">
            <v>1000000</v>
          </cell>
          <cell r="L37">
            <v>2500</v>
          </cell>
          <cell r="M37">
            <v>1000000</v>
          </cell>
          <cell r="N37">
            <v>10000</v>
          </cell>
          <cell r="O37" t="str">
            <v>No Coverage</v>
          </cell>
        </row>
        <row r="38">
          <cell r="A38" t="str">
            <v>Grand Saline ISD</v>
          </cell>
          <cell r="B38">
            <v>5000</v>
          </cell>
          <cell r="C38">
            <v>100000</v>
          </cell>
          <cell r="D38">
            <v>1000000</v>
          </cell>
          <cell r="E38" t="str">
            <v>Not Applicable</v>
          </cell>
          <cell r="F38" t="str">
            <v>$100,000 / $300,000 / $100,000</v>
          </cell>
          <cell r="G38" t="str">
            <v>Not Applicable</v>
          </cell>
          <cell r="H38">
            <v>500</v>
          </cell>
          <cell r="I38">
            <v>100000</v>
          </cell>
          <cell r="J38">
            <v>1000</v>
          </cell>
          <cell r="K38">
            <v>1000000</v>
          </cell>
          <cell r="L38">
            <v>2500</v>
          </cell>
          <cell r="M38" t="str">
            <v>No Coverage</v>
          </cell>
          <cell r="N38" t="str">
            <v>No Coverage</v>
          </cell>
          <cell r="O38" t="str">
            <v>No Coverage</v>
          </cell>
        </row>
        <row r="39">
          <cell r="A39" t="str">
            <v>Grandview ISD</v>
          </cell>
          <cell r="B39">
            <v>5000</v>
          </cell>
          <cell r="C39" t="str">
            <v>2% Min $250,000</v>
          </cell>
          <cell r="D39">
            <v>1000000</v>
          </cell>
          <cell r="E39" t="str">
            <v>Not Applicable</v>
          </cell>
          <cell r="F39" t="str">
            <v>$100,000 / $300,000 / $100,000</v>
          </cell>
          <cell r="G39" t="str">
            <v>Not Applicable</v>
          </cell>
          <cell r="H39">
            <v>500</v>
          </cell>
          <cell r="I39">
            <v>100000</v>
          </cell>
          <cell r="J39">
            <v>1000</v>
          </cell>
          <cell r="K39">
            <v>1000000</v>
          </cell>
          <cell r="L39">
            <v>2500</v>
          </cell>
          <cell r="M39" t="str">
            <v>No Coverage</v>
          </cell>
          <cell r="N39" t="str">
            <v>No Coverage</v>
          </cell>
          <cell r="O39" t="str">
            <v>No Coverage</v>
          </cell>
        </row>
        <row r="40">
          <cell r="A40" t="str">
            <v>Grape Creek ISD</v>
          </cell>
          <cell r="B40">
            <v>25000</v>
          </cell>
          <cell r="C40" t="str">
            <v>2% Min $100,000</v>
          </cell>
          <cell r="D40">
            <v>1000000</v>
          </cell>
          <cell r="E40" t="str">
            <v>Not Applicable</v>
          </cell>
          <cell r="F40" t="str">
            <v>$100,000 / $300,000 / $100,000</v>
          </cell>
          <cell r="G40" t="str">
            <v>Not Applicable</v>
          </cell>
          <cell r="H40">
            <v>1000</v>
          </cell>
          <cell r="I40">
            <v>100000</v>
          </cell>
          <cell r="J40">
            <v>1000</v>
          </cell>
          <cell r="K40">
            <v>1000000</v>
          </cell>
          <cell r="L40">
            <v>5000</v>
          </cell>
          <cell r="M40" t="str">
            <v>No Coverage</v>
          </cell>
          <cell r="N40" t="str">
            <v>No Coverage</v>
          </cell>
          <cell r="O40" t="str">
            <v>No Coverage</v>
          </cell>
        </row>
        <row r="41">
          <cell r="A41" t="str">
            <v>Hamlin ISD</v>
          </cell>
          <cell r="B41">
            <v>10000</v>
          </cell>
          <cell r="C41" t="str">
            <v>2% Min $250,000</v>
          </cell>
          <cell r="D41">
            <v>1000000</v>
          </cell>
          <cell r="E41" t="str">
            <v>Not Applicable</v>
          </cell>
          <cell r="F41">
            <v>1000000</v>
          </cell>
          <cell r="G41" t="str">
            <v>Not Applicable</v>
          </cell>
          <cell r="H41">
            <v>500</v>
          </cell>
          <cell r="I41">
            <v>100000</v>
          </cell>
          <cell r="J41">
            <v>1000</v>
          </cell>
          <cell r="K41">
            <v>1000000</v>
          </cell>
          <cell r="L41">
            <v>5000</v>
          </cell>
          <cell r="M41" t="str">
            <v>No Coverage</v>
          </cell>
          <cell r="N41" t="str">
            <v>No Coverage</v>
          </cell>
          <cell r="O41" t="str">
            <v>No Coverage</v>
          </cell>
        </row>
        <row r="42">
          <cell r="A42" t="str">
            <v>Henrietta ISD</v>
          </cell>
          <cell r="B42">
            <v>10000</v>
          </cell>
          <cell r="C42" t="str">
            <v>1% Min $150,000</v>
          </cell>
          <cell r="D42">
            <v>1000000</v>
          </cell>
          <cell r="E42" t="str">
            <v>Not Applicable</v>
          </cell>
          <cell r="F42" t="str">
            <v>$100,000 / $300,000 / $100,000</v>
          </cell>
          <cell r="G42" t="str">
            <v>Not Applicable</v>
          </cell>
          <cell r="H42">
            <v>500</v>
          </cell>
          <cell r="I42">
            <v>100000</v>
          </cell>
          <cell r="J42">
            <v>1000</v>
          </cell>
          <cell r="K42">
            <v>1000000</v>
          </cell>
          <cell r="L42">
            <v>2500</v>
          </cell>
          <cell r="M42" t="str">
            <v>No Coverage</v>
          </cell>
          <cell r="N42" t="str">
            <v>No Coverage</v>
          </cell>
          <cell r="O42" t="str">
            <v>No Coverage</v>
          </cell>
        </row>
        <row r="43">
          <cell r="A43" t="str">
            <v>Hico ISD</v>
          </cell>
          <cell r="B43">
            <v>10000</v>
          </cell>
          <cell r="C43">
            <v>100000</v>
          </cell>
          <cell r="D43">
            <v>1000000</v>
          </cell>
          <cell r="E43" t="str">
            <v>Not Applicable</v>
          </cell>
          <cell r="F43" t="str">
            <v>$100,000 / $300,000 / $100,000</v>
          </cell>
          <cell r="G43" t="str">
            <v>Not Applicable</v>
          </cell>
          <cell r="H43">
            <v>500</v>
          </cell>
          <cell r="I43">
            <v>100000</v>
          </cell>
          <cell r="J43">
            <v>1000</v>
          </cell>
          <cell r="K43">
            <v>1000000</v>
          </cell>
          <cell r="L43">
            <v>2500</v>
          </cell>
          <cell r="M43">
            <v>1000000</v>
          </cell>
          <cell r="N43">
            <v>5000</v>
          </cell>
          <cell r="O43" t="str">
            <v>No Coverage</v>
          </cell>
        </row>
        <row r="44">
          <cell r="A44" t="str">
            <v>Holliday ISD</v>
          </cell>
          <cell r="B44">
            <v>10000</v>
          </cell>
          <cell r="C44" t="str">
            <v>1% Min $100,000</v>
          </cell>
          <cell r="D44">
            <v>1000000</v>
          </cell>
          <cell r="E44" t="str">
            <v>Not Applicable</v>
          </cell>
          <cell r="F44" t="str">
            <v>$100,000 / $300,000 / $100,000</v>
          </cell>
          <cell r="G44" t="str">
            <v>Not Applicable</v>
          </cell>
          <cell r="H44">
            <v>500</v>
          </cell>
          <cell r="I44">
            <v>100000</v>
          </cell>
          <cell r="J44">
            <v>1000</v>
          </cell>
          <cell r="K44">
            <v>1000000</v>
          </cell>
          <cell r="L44">
            <v>2500</v>
          </cell>
          <cell r="M44">
            <v>1000000</v>
          </cell>
          <cell r="N44">
            <v>10000</v>
          </cell>
          <cell r="O44">
            <v>1000000</v>
          </cell>
        </row>
        <row r="45">
          <cell r="A45" t="str">
            <v>Hooks ISD</v>
          </cell>
          <cell r="B45">
            <v>15000</v>
          </cell>
          <cell r="C45" t="str">
            <v>1% Min $150,000</v>
          </cell>
          <cell r="D45">
            <v>1000000</v>
          </cell>
          <cell r="E45" t="str">
            <v>Not Applicable</v>
          </cell>
          <cell r="F45" t="str">
            <v>$100,000 / $300,000 / $100,000</v>
          </cell>
          <cell r="G45" t="str">
            <v>Not Applicable</v>
          </cell>
          <cell r="H45">
            <v>500</v>
          </cell>
          <cell r="I45">
            <v>100000</v>
          </cell>
          <cell r="J45">
            <v>1000</v>
          </cell>
          <cell r="K45">
            <v>1000000</v>
          </cell>
          <cell r="L45">
            <v>2500</v>
          </cell>
          <cell r="M45">
            <v>1000000</v>
          </cell>
          <cell r="N45">
            <v>10000</v>
          </cell>
          <cell r="O45" t="str">
            <v>No Coverage</v>
          </cell>
        </row>
        <row r="46">
          <cell r="A46" t="str">
            <v>Jacksboro ISD</v>
          </cell>
          <cell r="B46">
            <v>10000</v>
          </cell>
          <cell r="C46" t="str">
            <v>1% Min $100,000</v>
          </cell>
          <cell r="D46">
            <v>1000000</v>
          </cell>
          <cell r="E46" t="str">
            <v>Not Applicable</v>
          </cell>
          <cell r="F46" t="str">
            <v>$100,000 / $300,000 / $100,000</v>
          </cell>
          <cell r="G46" t="str">
            <v>Not Applicable</v>
          </cell>
          <cell r="H46">
            <v>500</v>
          </cell>
          <cell r="I46">
            <v>100000</v>
          </cell>
          <cell r="J46">
            <v>1000</v>
          </cell>
          <cell r="K46">
            <v>1000000</v>
          </cell>
          <cell r="L46">
            <v>2500</v>
          </cell>
          <cell r="M46">
            <v>1000000</v>
          </cell>
          <cell r="N46">
            <v>10000</v>
          </cell>
          <cell r="O46" t="str">
            <v>No Coverage</v>
          </cell>
        </row>
        <row r="47">
          <cell r="A47" t="str">
            <v>Jayton-Girard ISD</v>
          </cell>
          <cell r="B47">
            <v>5000</v>
          </cell>
          <cell r="C47" t="str">
            <v>1% Min $100,000</v>
          </cell>
          <cell r="D47">
            <v>1000000</v>
          </cell>
          <cell r="E47" t="str">
            <v>Not Applicable</v>
          </cell>
          <cell r="F47" t="str">
            <v>$100,000 / $300,000 / $100,000</v>
          </cell>
          <cell r="G47" t="str">
            <v>Not Applicable</v>
          </cell>
          <cell r="H47">
            <v>1000</v>
          </cell>
          <cell r="I47">
            <v>100000</v>
          </cell>
          <cell r="J47">
            <v>1000</v>
          </cell>
          <cell r="K47">
            <v>1000000</v>
          </cell>
          <cell r="L47">
            <v>2500</v>
          </cell>
          <cell r="M47" t="str">
            <v>No Coverage</v>
          </cell>
          <cell r="N47" t="str">
            <v>No Coverage</v>
          </cell>
          <cell r="O47" t="str">
            <v>No Coverage</v>
          </cell>
        </row>
        <row r="48">
          <cell r="A48" t="str">
            <v>Jefferson ISD</v>
          </cell>
          <cell r="B48">
            <v>5000</v>
          </cell>
          <cell r="C48" t="str">
            <v>1% Min $100,000</v>
          </cell>
          <cell r="D48">
            <v>1000000</v>
          </cell>
          <cell r="E48" t="str">
            <v>Not Applicable</v>
          </cell>
          <cell r="F48" t="str">
            <v>$100,000 / $300,000 / $100,000</v>
          </cell>
          <cell r="G48" t="str">
            <v>Not Applicable</v>
          </cell>
          <cell r="H48">
            <v>500</v>
          </cell>
          <cell r="I48">
            <v>100000</v>
          </cell>
          <cell r="J48">
            <v>1000</v>
          </cell>
          <cell r="K48">
            <v>1000000</v>
          </cell>
          <cell r="L48">
            <v>5000</v>
          </cell>
          <cell r="M48">
            <v>1000000</v>
          </cell>
          <cell r="N48">
            <v>5000</v>
          </cell>
          <cell r="O48" t="str">
            <v>No Coverage</v>
          </cell>
        </row>
        <row r="49">
          <cell r="A49" t="str">
            <v>Laneville ISD</v>
          </cell>
          <cell r="B49">
            <v>5000</v>
          </cell>
          <cell r="C49">
            <v>50000</v>
          </cell>
          <cell r="D49">
            <v>1000000</v>
          </cell>
          <cell r="E49" t="str">
            <v>Not Applicable</v>
          </cell>
          <cell r="F49" t="str">
            <v>$100,000 / $300,000 / $100,000</v>
          </cell>
          <cell r="G49" t="str">
            <v>Not Applicable</v>
          </cell>
          <cell r="H49">
            <v>500</v>
          </cell>
          <cell r="I49">
            <v>100000</v>
          </cell>
          <cell r="J49">
            <v>1000</v>
          </cell>
          <cell r="K49">
            <v>1000000</v>
          </cell>
          <cell r="L49">
            <v>2500</v>
          </cell>
          <cell r="M49" t="str">
            <v>No Coverage</v>
          </cell>
          <cell r="N49" t="str">
            <v>No Coverage</v>
          </cell>
          <cell r="O49" t="str">
            <v>No Coverage</v>
          </cell>
        </row>
        <row r="50">
          <cell r="A50" t="str">
            <v>Lazbuddie ISD</v>
          </cell>
          <cell r="B50">
            <v>10000</v>
          </cell>
          <cell r="C50" t="str">
            <v>2% Min $100,000</v>
          </cell>
          <cell r="D50">
            <v>1000000</v>
          </cell>
          <cell r="E50" t="str">
            <v>Not Applicable</v>
          </cell>
          <cell r="F50" t="str">
            <v>$100,000 / $300,000 / $100,000</v>
          </cell>
          <cell r="G50" t="str">
            <v>Not Applicable</v>
          </cell>
          <cell r="H50">
            <v>500</v>
          </cell>
          <cell r="I50">
            <v>100000</v>
          </cell>
          <cell r="J50">
            <v>1000</v>
          </cell>
          <cell r="K50">
            <v>1000000</v>
          </cell>
          <cell r="L50">
            <v>2500</v>
          </cell>
          <cell r="M50" t="str">
            <v>No Coverage</v>
          </cell>
          <cell r="N50" t="str">
            <v>No Coverage</v>
          </cell>
          <cell r="O50" t="str">
            <v>No Coverage</v>
          </cell>
        </row>
        <row r="51">
          <cell r="A51" t="str">
            <v>Lexington ISD</v>
          </cell>
          <cell r="B51">
            <v>50000</v>
          </cell>
          <cell r="C51" t="str">
            <v>1% Min $100,000</v>
          </cell>
          <cell r="D51">
            <v>1000000</v>
          </cell>
          <cell r="E51" t="str">
            <v>Not Applicable</v>
          </cell>
          <cell r="F51" t="str">
            <v>$100,000 / $300,000 / $100,000</v>
          </cell>
          <cell r="G51" t="str">
            <v>Not Applicable</v>
          </cell>
          <cell r="H51">
            <v>2500</v>
          </cell>
          <cell r="I51">
            <v>500000</v>
          </cell>
          <cell r="J51">
            <v>10000</v>
          </cell>
          <cell r="K51">
            <v>1000000</v>
          </cell>
          <cell r="L51">
            <v>2500</v>
          </cell>
          <cell r="M51" t="str">
            <v>No Coverage</v>
          </cell>
          <cell r="N51" t="str">
            <v>No Coverage</v>
          </cell>
          <cell r="O51" t="str">
            <v>No Coverage</v>
          </cell>
        </row>
        <row r="52">
          <cell r="A52" t="str">
            <v>Lovelady ISD</v>
          </cell>
          <cell r="B52">
            <v>5000</v>
          </cell>
          <cell r="C52" t="str">
            <v>1% Min $100,000</v>
          </cell>
          <cell r="D52">
            <v>1000000</v>
          </cell>
          <cell r="E52" t="str">
            <v>Not Applicable</v>
          </cell>
          <cell r="F52" t="str">
            <v>Not Applicable</v>
          </cell>
          <cell r="G52" t="str">
            <v>Not Applicable</v>
          </cell>
          <cell r="H52" t="str">
            <v>Not Applicable</v>
          </cell>
          <cell r="I52">
            <v>100000</v>
          </cell>
          <cell r="J52">
            <v>1000</v>
          </cell>
          <cell r="K52">
            <v>1000000</v>
          </cell>
          <cell r="L52">
            <v>2500</v>
          </cell>
          <cell r="M52" t="str">
            <v>No Coverage</v>
          </cell>
          <cell r="N52" t="str">
            <v>No Coverage</v>
          </cell>
          <cell r="O52" t="str">
            <v>No Coverage</v>
          </cell>
        </row>
        <row r="53">
          <cell r="A53" t="str">
            <v>Malakoff ISD</v>
          </cell>
          <cell r="B53">
            <v>10000</v>
          </cell>
          <cell r="C53">
            <v>100000</v>
          </cell>
          <cell r="D53">
            <v>1000000</v>
          </cell>
          <cell r="E53" t="str">
            <v>Not Applicable</v>
          </cell>
          <cell r="F53" t="str">
            <v>$100,000 / $300,000 / $100,000</v>
          </cell>
          <cell r="G53" t="str">
            <v>Not Applicable</v>
          </cell>
          <cell r="H53">
            <v>500</v>
          </cell>
          <cell r="I53">
            <v>100000</v>
          </cell>
          <cell r="J53">
            <v>1000</v>
          </cell>
          <cell r="K53">
            <v>1000000</v>
          </cell>
          <cell r="L53">
            <v>5000</v>
          </cell>
          <cell r="M53">
            <v>1000000</v>
          </cell>
          <cell r="N53">
            <v>10000</v>
          </cell>
          <cell r="O53" t="str">
            <v>No Coverage</v>
          </cell>
        </row>
        <row r="54">
          <cell r="A54" t="str">
            <v>Marshall ISD</v>
          </cell>
          <cell r="B54">
            <v>10000</v>
          </cell>
          <cell r="C54">
            <v>250000</v>
          </cell>
          <cell r="D54">
            <v>1000000</v>
          </cell>
          <cell r="E54" t="str">
            <v>Not Applicable</v>
          </cell>
          <cell r="F54" t="str">
            <v>$100,000 / $300,000 / $100,000</v>
          </cell>
          <cell r="G54" t="str">
            <v>Not Applicable</v>
          </cell>
          <cell r="H54">
            <v>1000</v>
          </cell>
          <cell r="I54">
            <v>300000</v>
          </cell>
          <cell r="J54">
            <v>1000</v>
          </cell>
          <cell r="K54">
            <v>1000000</v>
          </cell>
          <cell r="L54">
            <v>10000</v>
          </cell>
          <cell r="M54">
            <v>1000000</v>
          </cell>
          <cell r="N54">
            <v>5000</v>
          </cell>
          <cell r="O54" t="str">
            <v>No Coverage</v>
          </cell>
        </row>
        <row r="55">
          <cell r="A55" t="str">
            <v>May ISD</v>
          </cell>
          <cell r="B55">
            <v>10000</v>
          </cell>
          <cell r="C55" t="str">
            <v>1% Min $100,000</v>
          </cell>
          <cell r="D55">
            <v>1000000</v>
          </cell>
          <cell r="E55">
            <v>500</v>
          </cell>
          <cell r="F55" t="str">
            <v>$100,000 / $300,000 / $100,000</v>
          </cell>
          <cell r="G55">
            <v>1000</v>
          </cell>
          <cell r="H55">
            <v>1000</v>
          </cell>
          <cell r="I55">
            <v>100000</v>
          </cell>
          <cell r="J55">
            <v>1000</v>
          </cell>
          <cell r="K55">
            <v>1000000</v>
          </cell>
          <cell r="L55">
            <v>2500</v>
          </cell>
          <cell r="M55">
            <v>1000000</v>
          </cell>
          <cell r="N55">
            <v>5000</v>
          </cell>
          <cell r="O55" t="str">
            <v>No Coverage</v>
          </cell>
        </row>
        <row r="56">
          <cell r="A56" t="str">
            <v>McLennan Community College</v>
          </cell>
          <cell r="B56">
            <v>10000</v>
          </cell>
          <cell r="C56" t="str">
            <v>1% Min $250,000</v>
          </cell>
          <cell r="D56">
            <v>1000000</v>
          </cell>
          <cell r="E56" t="str">
            <v>Not Applicable</v>
          </cell>
          <cell r="F56">
            <v>1000000</v>
          </cell>
          <cell r="G56" t="str">
            <v>Not Applicable</v>
          </cell>
          <cell r="H56">
            <v>500</v>
          </cell>
          <cell r="I56">
            <v>250000</v>
          </cell>
          <cell r="J56">
            <v>1000</v>
          </cell>
          <cell r="K56">
            <v>1000000</v>
          </cell>
          <cell r="L56">
            <v>25000</v>
          </cell>
          <cell r="M56">
            <v>1000000</v>
          </cell>
          <cell r="N56">
            <v>10000</v>
          </cell>
          <cell r="O56">
            <v>4000000</v>
          </cell>
        </row>
        <row r="57">
          <cell r="A57" t="str">
            <v>Mineola ISD</v>
          </cell>
          <cell r="B57">
            <v>10000</v>
          </cell>
          <cell r="C57">
            <v>100000</v>
          </cell>
          <cell r="D57">
            <v>1000000</v>
          </cell>
          <cell r="E57" t="str">
            <v>Not Applicable</v>
          </cell>
          <cell r="F57" t="str">
            <v>$100,000 / $300,000 / $100,000</v>
          </cell>
          <cell r="G57" t="str">
            <v>Not Applicable</v>
          </cell>
          <cell r="H57">
            <v>500</v>
          </cell>
          <cell r="I57">
            <v>500000</v>
          </cell>
          <cell r="J57">
            <v>1000</v>
          </cell>
          <cell r="K57">
            <v>1000000</v>
          </cell>
          <cell r="L57">
            <v>2500</v>
          </cell>
          <cell r="M57">
            <v>1000000</v>
          </cell>
          <cell r="N57">
            <v>5000</v>
          </cell>
          <cell r="O57" t="str">
            <v>No Coverage</v>
          </cell>
        </row>
        <row r="58">
          <cell r="A58" t="str">
            <v>Mt. Enterprise ISD</v>
          </cell>
          <cell r="B58">
            <v>10000</v>
          </cell>
          <cell r="C58" t="str">
            <v>1% Min $100,000</v>
          </cell>
          <cell r="D58">
            <v>1000000</v>
          </cell>
          <cell r="E58" t="str">
            <v>Not Applicable</v>
          </cell>
          <cell r="F58" t="str">
            <v>$100,000 / $300,000 / $100,000</v>
          </cell>
          <cell r="G58" t="str">
            <v>Not Applicable</v>
          </cell>
          <cell r="H58">
            <v>1000</v>
          </cell>
          <cell r="I58">
            <v>100000</v>
          </cell>
          <cell r="J58">
            <v>1000</v>
          </cell>
          <cell r="K58">
            <v>1000000</v>
          </cell>
          <cell r="L58">
            <v>2500</v>
          </cell>
          <cell r="M58">
            <v>1000000</v>
          </cell>
          <cell r="N58">
            <v>10000</v>
          </cell>
          <cell r="O58" t="str">
            <v>No Coverage</v>
          </cell>
        </row>
        <row r="59">
          <cell r="A59" t="str">
            <v>Nazareth ISD</v>
          </cell>
          <cell r="B59">
            <v>10000</v>
          </cell>
          <cell r="C59" t="str">
            <v>1% Min $100,000</v>
          </cell>
          <cell r="D59">
            <v>1000000</v>
          </cell>
          <cell r="E59" t="str">
            <v>Not Applicable</v>
          </cell>
          <cell r="F59" t="str">
            <v>$100,000 / $300,000 / $100,000</v>
          </cell>
          <cell r="G59" t="str">
            <v>Not Applicable</v>
          </cell>
          <cell r="H59">
            <v>1000</v>
          </cell>
          <cell r="I59">
            <v>100000</v>
          </cell>
          <cell r="J59">
            <v>1000</v>
          </cell>
          <cell r="K59">
            <v>1000000</v>
          </cell>
          <cell r="L59">
            <v>2500</v>
          </cell>
          <cell r="M59" t="str">
            <v>No Coverage</v>
          </cell>
          <cell r="N59" t="str">
            <v>No Coverage</v>
          </cell>
          <cell r="O59" t="str">
            <v>No Coverage</v>
          </cell>
        </row>
        <row r="60">
          <cell r="A60" t="str">
            <v>Neches ISD</v>
          </cell>
          <cell r="B60">
            <v>5000</v>
          </cell>
          <cell r="C60" t="str">
            <v>1% Min $100,000</v>
          </cell>
          <cell r="D60">
            <v>1000000</v>
          </cell>
          <cell r="E60" t="str">
            <v>Not Applicable</v>
          </cell>
          <cell r="F60">
            <v>1000000</v>
          </cell>
          <cell r="G60" t="str">
            <v>Not Applicable</v>
          </cell>
          <cell r="H60">
            <v>500</v>
          </cell>
          <cell r="I60">
            <v>100000</v>
          </cell>
          <cell r="J60">
            <v>1000</v>
          </cell>
          <cell r="K60">
            <v>1000000</v>
          </cell>
          <cell r="L60">
            <v>5000</v>
          </cell>
          <cell r="M60">
            <v>1000000</v>
          </cell>
          <cell r="N60">
            <v>10000</v>
          </cell>
          <cell r="O60" t="str">
            <v>No Coverage</v>
          </cell>
        </row>
        <row r="61">
          <cell r="A61" t="str">
            <v>New Summerfield ISD</v>
          </cell>
          <cell r="B61">
            <v>10000</v>
          </cell>
          <cell r="C61">
            <v>100000</v>
          </cell>
          <cell r="D61">
            <v>1000000</v>
          </cell>
          <cell r="E61" t="str">
            <v>Not Applicable</v>
          </cell>
          <cell r="F61" t="str">
            <v>$100,000 / $300,000 / $100,000</v>
          </cell>
          <cell r="G61" t="str">
            <v>Not Applicable</v>
          </cell>
          <cell r="H61">
            <v>500</v>
          </cell>
          <cell r="I61">
            <v>250000</v>
          </cell>
          <cell r="J61">
            <v>1000</v>
          </cell>
          <cell r="K61">
            <v>1000000</v>
          </cell>
          <cell r="L61">
            <v>2500</v>
          </cell>
          <cell r="M61" t="str">
            <v>No Coverage</v>
          </cell>
          <cell r="N61" t="str">
            <v>No Coverage</v>
          </cell>
          <cell r="O61" t="str">
            <v>No Coverage</v>
          </cell>
        </row>
        <row r="62">
          <cell r="A62" t="str">
            <v>Newcastle ISD</v>
          </cell>
          <cell r="B62">
            <v>5000</v>
          </cell>
          <cell r="C62" t="str">
            <v>1% Min $250,000</v>
          </cell>
          <cell r="D62">
            <v>1000000</v>
          </cell>
          <cell r="E62" t="str">
            <v>Not Applicable</v>
          </cell>
          <cell r="F62" t="str">
            <v>$100,000 / $300,000 / $100,000</v>
          </cell>
          <cell r="G62" t="str">
            <v>Not Applicable</v>
          </cell>
          <cell r="H62">
            <v>500</v>
          </cell>
          <cell r="I62">
            <v>100000</v>
          </cell>
          <cell r="J62">
            <v>1000</v>
          </cell>
          <cell r="K62">
            <v>1000000</v>
          </cell>
          <cell r="L62">
            <v>2500</v>
          </cell>
          <cell r="M62">
            <v>1000000</v>
          </cell>
          <cell r="N62">
            <v>10000</v>
          </cell>
          <cell r="O62" t="str">
            <v>No Coverage</v>
          </cell>
        </row>
        <row r="63">
          <cell r="A63" t="str">
            <v>Nocona ISD</v>
          </cell>
          <cell r="B63">
            <v>5000</v>
          </cell>
          <cell r="C63" t="str">
            <v>1% Min $100,000</v>
          </cell>
          <cell r="D63">
            <v>1000000</v>
          </cell>
          <cell r="E63" t="str">
            <v>Not Applicable</v>
          </cell>
          <cell r="F63" t="str">
            <v>$100,000 / $300,000 / $100,000</v>
          </cell>
          <cell r="G63" t="str">
            <v>Not Applicable</v>
          </cell>
          <cell r="H63">
            <v>500</v>
          </cell>
          <cell r="I63">
            <v>100000</v>
          </cell>
          <cell r="J63">
            <v>1000</v>
          </cell>
          <cell r="K63">
            <v>1000000</v>
          </cell>
          <cell r="L63">
            <v>2500</v>
          </cell>
          <cell r="M63">
            <v>1000000</v>
          </cell>
          <cell r="N63">
            <v>10000</v>
          </cell>
          <cell r="O63" t="str">
            <v>No Coverage</v>
          </cell>
        </row>
        <row r="64">
          <cell r="A64" t="str">
            <v>North Lamar ISD</v>
          </cell>
          <cell r="B64">
            <v>25000</v>
          </cell>
          <cell r="C64" t="str">
            <v>1% Min $100,000</v>
          </cell>
          <cell r="D64">
            <v>1000000</v>
          </cell>
          <cell r="E64" t="str">
            <v>Not Applicable</v>
          </cell>
          <cell r="F64" t="str">
            <v>$100,000 / $300,000 / $100,000</v>
          </cell>
          <cell r="G64" t="str">
            <v>Not Applicable</v>
          </cell>
          <cell r="H64">
            <v>1000</v>
          </cell>
          <cell r="I64">
            <v>100000</v>
          </cell>
          <cell r="J64">
            <v>1000</v>
          </cell>
          <cell r="K64">
            <v>1000000</v>
          </cell>
          <cell r="L64">
            <v>2500</v>
          </cell>
          <cell r="M64">
            <v>1000000</v>
          </cell>
          <cell r="N64">
            <v>5000</v>
          </cell>
          <cell r="O64" t="str">
            <v>No Coverage</v>
          </cell>
        </row>
        <row r="65">
          <cell r="A65" t="str">
            <v>Northside ISD (Vernon)</v>
          </cell>
          <cell r="B65">
            <v>5000</v>
          </cell>
          <cell r="C65" t="str">
            <v>1% Min $100,000</v>
          </cell>
          <cell r="D65">
            <v>1000000</v>
          </cell>
          <cell r="E65" t="str">
            <v>Not Applicable</v>
          </cell>
          <cell r="F65" t="str">
            <v>$100,000 / $300,000 / $100,000</v>
          </cell>
          <cell r="G65" t="str">
            <v>Not Applicable</v>
          </cell>
          <cell r="H65">
            <v>500</v>
          </cell>
          <cell r="I65">
            <v>100000</v>
          </cell>
          <cell r="J65">
            <v>1000</v>
          </cell>
          <cell r="K65">
            <v>1000000</v>
          </cell>
          <cell r="L65">
            <v>2500</v>
          </cell>
          <cell r="M65" t="str">
            <v>No Coverage</v>
          </cell>
          <cell r="N65" t="str">
            <v>No Coverage</v>
          </cell>
          <cell r="O65" t="str">
            <v>No Coverage</v>
          </cell>
        </row>
        <row r="66">
          <cell r="A66" t="str">
            <v>Overton ISD</v>
          </cell>
          <cell r="B66">
            <v>5000</v>
          </cell>
          <cell r="C66">
            <v>100000</v>
          </cell>
          <cell r="D66">
            <v>1000000</v>
          </cell>
          <cell r="E66" t="str">
            <v>Not Applicable</v>
          </cell>
          <cell r="F66" t="str">
            <v>$100,000 / $300,000 / $100,000</v>
          </cell>
          <cell r="G66" t="str">
            <v>Not Applicable</v>
          </cell>
          <cell r="H66">
            <v>250</v>
          </cell>
          <cell r="I66">
            <v>100000</v>
          </cell>
          <cell r="J66">
            <v>1000</v>
          </cell>
          <cell r="K66">
            <v>1000000</v>
          </cell>
          <cell r="L66">
            <v>2500</v>
          </cell>
          <cell r="M66" t="str">
            <v>No Coverage</v>
          </cell>
          <cell r="N66" t="str">
            <v>No Coverage</v>
          </cell>
          <cell r="O66" t="str">
            <v>No Coverage</v>
          </cell>
        </row>
        <row r="67">
          <cell r="A67" t="str">
            <v>Panther Creek CISD</v>
          </cell>
          <cell r="B67">
            <v>5000</v>
          </cell>
          <cell r="C67" t="str">
            <v>1% Min $100,000</v>
          </cell>
          <cell r="D67">
            <v>1000000</v>
          </cell>
          <cell r="E67" t="str">
            <v>Not Applicable</v>
          </cell>
          <cell r="F67" t="str">
            <v>$100,000 / $300,000 / $100,000</v>
          </cell>
          <cell r="G67" t="str">
            <v>Not Applicable</v>
          </cell>
          <cell r="H67">
            <v>1000</v>
          </cell>
          <cell r="I67">
            <v>100000</v>
          </cell>
          <cell r="J67">
            <v>1000</v>
          </cell>
          <cell r="K67">
            <v>1000000</v>
          </cell>
          <cell r="L67">
            <v>2500</v>
          </cell>
          <cell r="M67">
            <v>1000000</v>
          </cell>
          <cell r="N67">
            <v>10000</v>
          </cell>
          <cell r="O67" t="str">
            <v>No Coverage</v>
          </cell>
        </row>
        <row r="68">
          <cell r="A68" t="str">
            <v>Paris ISD</v>
          </cell>
          <cell r="B68">
            <v>50000</v>
          </cell>
          <cell r="C68" t="str">
            <v>1% Min $250,000</v>
          </cell>
          <cell r="D68">
            <v>1000000</v>
          </cell>
          <cell r="E68" t="str">
            <v>Not Applicable</v>
          </cell>
          <cell r="F68">
            <v>1000000</v>
          </cell>
          <cell r="G68" t="str">
            <v>Not Applicable</v>
          </cell>
          <cell r="H68">
            <v>1000</v>
          </cell>
          <cell r="I68">
            <v>100000</v>
          </cell>
          <cell r="J68">
            <v>2500</v>
          </cell>
          <cell r="K68">
            <v>1000000</v>
          </cell>
          <cell r="L68">
            <v>5000</v>
          </cell>
          <cell r="M68">
            <v>1000000</v>
          </cell>
          <cell r="N68">
            <v>10000</v>
          </cell>
          <cell r="O68" t="str">
            <v>No Coverage</v>
          </cell>
        </row>
        <row r="69">
          <cell r="A69" t="str">
            <v>Petrolia CISD</v>
          </cell>
          <cell r="B69">
            <v>25000</v>
          </cell>
          <cell r="C69" t="str">
            <v>1% Min $250,000</v>
          </cell>
          <cell r="D69">
            <v>1000000</v>
          </cell>
          <cell r="E69" t="str">
            <v>Not Applicable</v>
          </cell>
          <cell r="F69" t="str">
            <v>$100,000 / $300,000 / $100,000</v>
          </cell>
          <cell r="G69" t="str">
            <v>Not Applicable</v>
          </cell>
          <cell r="H69">
            <v>500</v>
          </cell>
          <cell r="I69">
            <v>100000</v>
          </cell>
          <cell r="J69">
            <v>1000</v>
          </cell>
          <cell r="K69">
            <v>1000000</v>
          </cell>
          <cell r="L69">
            <v>2500</v>
          </cell>
          <cell r="M69" t="str">
            <v>No Coverage</v>
          </cell>
          <cell r="N69" t="str">
            <v>No Coverage</v>
          </cell>
          <cell r="O69" t="str">
            <v>No Coverage</v>
          </cell>
        </row>
        <row r="70">
          <cell r="A70" t="str">
            <v>Pottsboro ISD</v>
          </cell>
          <cell r="B70">
            <v>15000</v>
          </cell>
          <cell r="C70" t="str">
            <v>1% Min $150,000</v>
          </cell>
          <cell r="D70">
            <v>1000000</v>
          </cell>
          <cell r="E70" t="str">
            <v>Not Applicable</v>
          </cell>
          <cell r="F70" t="str">
            <v>$100,000 / $300,000 / $100,000</v>
          </cell>
          <cell r="G70" t="str">
            <v>Not Applicable</v>
          </cell>
          <cell r="H70">
            <v>1000</v>
          </cell>
          <cell r="I70">
            <v>100000</v>
          </cell>
          <cell r="J70">
            <v>1000</v>
          </cell>
          <cell r="K70">
            <v>1000000</v>
          </cell>
          <cell r="L70">
            <v>2500</v>
          </cell>
          <cell r="M70">
            <v>1000000</v>
          </cell>
          <cell r="N70">
            <v>10000</v>
          </cell>
          <cell r="O70" t="str">
            <v>No Coverage</v>
          </cell>
        </row>
        <row r="71">
          <cell r="A71" t="str">
            <v>Quanah ISD</v>
          </cell>
          <cell r="B71">
            <v>10000</v>
          </cell>
          <cell r="C71" t="str">
            <v>2% Min $250,000</v>
          </cell>
          <cell r="D71">
            <v>1000000</v>
          </cell>
          <cell r="E71" t="str">
            <v>Not Applicable</v>
          </cell>
          <cell r="F71" t="str">
            <v>$100,000 / $300,000 / $100,000</v>
          </cell>
          <cell r="G71" t="str">
            <v>Not Applicable</v>
          </cell>
          <cell r="H71">
            <v>1000</v>
          </cell>
          <cell r="I71">
            <v>25000</v>
          </cell>
          <cell r="J71">
            <v>1000</v>
          </cell>
          <cell r="K71">
            <v>1000000</v>
          </cell>
          <cell r="L71">
            <v>2500</v>
          </cell>
          <cell r="M71">
            <v>1000000</v>
          </cell>
          <cell r="N71">
            <v>10000</v>
          </cell>
          <cell r="O71" t="str">
            <v>No Coverage</v>
          </cell>
        </row>
        <row r="72">
          <cell r="A72" t="str">
            <v>S&amp;S Consolidated ISD</v>
          </cell>
          <cell r="B72">
            <v>10000</v>
          </cell>
          <cell r="C72" t="str">
            <v>1% Min $100,000</v>
          </cell>
          <cell r="D72">
            <v>1000000</v>
          </cell>
          <cell r="E72" t="str">
            <v>Not Applicable</v>
          </cell>
          <cell r="F72" t="str">
            <v>$100,000 / $300,000 / $100,000</v>
          </cell>
          <cell r="G72" t="str">
            <v>Not Applicable</v>
          </cell>
          <cell r="H72">
            <v>500</v>
          </cell>
          <cell r="I72">
            <v>100000</v>
          </cell>
          <cell r="J72">
            <v>1000</v>
          </cell>
          <cell r="K72">
            <v>1000000</v>
          </cell>
          <cell r="L72">
            <v>2500</v>
          </cell>
          <cell r="M72" t="str">
            <v>No Coverage</v>
          </cell>
          <cell r="N72" t="str">
            <v>No Coverage</v>
          </cell>
          <cell r="O72" t="str">
            <v>No Coverage</v>
          </cell>
        </row>
        <row r="73">
          <cell r="A73" t="str">
            <v>Santa Anna ISD</v>
          </cell>
          <cell r="B73">
            <v>10000</v>
          </cell>
          <cell r="C73" t="str">
            <v>1% Min $100,000</v>
          </cell>
          <cell r="D73">
            <v>1000000</v>
          </cell>
          <cell r="E73" t="str">
            <v>Not Applicable</v>
          </cell>
          <cell r="F73" t="str">
            <v>$100,000 / $300,000 / $100,000</v>
          </cell>
          <cell r="G73">
            <v>1000</v>
          </cell>
          <cell r="H73">
            <v>1000</v>
          </cell>
          <cell r="I73">
            <v>100000</v>
          </cell>
          <cell r="J73">
            <v>1000</v>
          </cell>
          <cell r="K73">
            <v>1000000</v>
          </cell>
          <cell r="L73">
            <v>2500</v>
          </cell>
          <cell r="M73" t="str">
            <v>No Coverage</v>
          </cell>
          <cell r="N73" t="str">
            <v>No Coverage</v>
          </cell>
          <cell r="O73" t="str">
            <v>No Coverage</v>
          </cell>
        </row>
        <row r="74">
          <cell r="A74" t="str">
            <v>Sonora ISD</v>
          </cell>
          <cell r="B74">
            <v>10000</v>
          </cell>
          <cell r="C74" t="str">
            <v>3% Min $500,000</v>
          </cell>
          <cell r="D74">
            <v>1000000</v>
          </cell>
          <cell r="E74" t="str">
            <v>Not Applicable</v>
          </cell>
          <cell r="F74" t="str">
            <v>$100,000 / $300,000 / $100,000</v>
          </cell>
          <cell r="G74" t="str">
            <v>Not Applicable</v>
          </cell>
          <cell r="H74">
            <v>1000</v>
          </cell>
          <cell r="I74">
            <v>100000</v>
          </cell>
          <cell r="J74">
            <v>2500</v>
          </cell>
          <cell r="K74">
            <v>1000000</v>
          </cell>
          <cell r="L74">
            <v>2500</v>
          </cell>
          <cell r="M74">
            <v>1000000</v>
          </cell>
          <cell r="N74">
            <v>10000</v>
          </cell>
          <cell r="O74" t="str">
            <v>No Coverage</v>
          </cell>
        </row>
        <row r="75">
          <cell r="A75" t="str">
            <v>Southland ISD</v>
          </cell>
          <cell r="B75">
            <v>10000</v>
          </cell>
          <cell r="C75" t="str">
            <v>1% Min $100,000</v>
          </cell>
          <cell r="D75">
            <v>1000000</v>
          </cell>
          <cell r="E75" t="str">
            <v>Not Applicable</v>
          </cell>
          <cell r="F75" t="str">
            <v>$100,000 / $300,000 / $100,000</v>
          </cell>
          <cell r="G75" t="str">
            <v>Not Applicable</v>
          </cell>
          <cell r="H75">
            <v>500</v>
          </cell>
          <cell r="I75">
            <v>100000</v>
          </cell>
          <cell r="J75">
            <v>1000</v>
          </cell>
          <cell r="K75">
            <v>1000000</v>
          </cell>
          <cell r="L75">
            <v>2500</v>
          </cell>
          <cell r="M75">
            <v>1000000</v>
          </cell>
          <cell r="N75">
            <v>10000</v>
          </cell>
          <cell r="O75" t="str">
            <v>No Coverage</v>
          </cell>
        </row>
        <row r="76">
          <cell r="A76" t="str">
            <v>Spearman ISD</v>
          </cell>
          <cell r="B76">
            <v>10000</v>
          </cell>
          <cell r="C76" t="str">
            <v>2% Min $250,000</v>
          </cell>
          <cell r="D76">
            <v>1000000</v>
          </cell>
          <cell r="E76" t="str">
            <v>Not Applicable</v>
          </cell>
          <cell r="F76">
            <v>1000000</v>
          </cell>
          <cell r="G76">
            <v>5000</v>
          </cell>
          <cell r="H76">
            <v>1000</v>
          </cell>
          <cell r="I76">
            <v>100000</v>
          </cell>
          <cell r="J76">
            <v>1000</v>
          </cell>
          <cell r="K76">
            <v>1000000</v>
          </cell>
          <cell r="L76">
            <v>10000</v>
          </cell>
          <cell r="M76">
            <v>1000000</v>
          </cell>
          <cell r="N76">
            <v>10000</v>
          </cell>
          <cell r="O76" t="str">
            <v>No Coverage</v>
          </cell>
        </row>
        <row r="77">
          <cell r="A77" t="str">
            <v>Stanton ISD</v>
          </cell>
          <cell r="B77">
            <v>5000</v>
          </cell>
          <cell r="C77" t="str">
            <v>1% Min $100,000</v>
          </cell>
          <cell r="D77">
            <v>1000000</v>
          </cell>
          <cell r="E77" t="str">
            <v>Not Applicable</v>
          </cell>
          <cell r="F77" t="str">
            <v>$100,000 / $300,000 / $100,000</v>
          </cell>
          <cell r="G77" t="str">
            <v>Not Applicable</v>
          </cell>
          <cell r="H77">
            <v>500</v>
          </cell>
          <cell r="I77">
            <v>100000</v>
          </cell>
          <cell r="J77">
            <v>1000</v>
          </cell>
          <cell r="K77">
            <v>1000000</v>
          </cell>
          <cell r="L77">
            <v>10000</v>
          </cell>
          <cell r="M77">
            <v>1000000</v>
          </cell>
          <cell r="N77">
            <v>5000</v>
          </cell>
          <cell r="O77" t="str">
            <v>No Coverage</v>
          </cell>
        </row>
        <row r="78">
          <cell r="A78" t="str">
            <v>Trinidad ISD</v>
          </cell>
          <cell r="B78">
            <v>10000</v>
          </cell>
          <cell r="C78" t="str">
            <v>1% Min $100,000</v>
          </cell>
          <cell r="D78">
            <v>1000000</v>
          </cell>
          <cell r="E78" t="str">
            <v>Not Applicable</v>
          </cell>
          <cell r="F78" t="str">
            <v>$100,000 / $300,000 / $100,000</v>
          </cell>
          <cell r="G78" t="str">
            <v>Not Applicable</v>
          </cell>
          <cell r="H78">
            <v>500</v>
          </cell>
          <cell r="I78">
            <v>100000</v>
          </cell>
          <cell r="J78">
            <v>1000</v>
          </cell>
          <cell r="K78">
            <v>1000000</v>
          </cell>
          <cell r="L78">
            <v>2500</v>
          </cell>
          <cell r="M78" t="str">
            <v>No Coverage</v>
          </cell>
          <cell r="N78" t="str">
            <v>No Coverage</v>
          </cell>
          <cell r="O78" t="str">
            <v>No Coverage</v>
          </cell>
        </row>
        <row r="79">
          <cell r="A79" t="str">
            <v>Trinity ISD</v>
          </cell>
          <cell r="B79">
            <v>10000</v>
          </cell>
          <cell r="C79" t="str">
            <v>1% Min $250,000</v>
          </cell>
          <cell r="D79">
            <v>1000000</v>
          </cell>
          <cell r="E79" t="str">
            <v>Not Applicable</v>
          </cell>
          <cell r="F79">
            <v>1000000</v>
          </cell>
          <cell r="G79" t="str">
            <v>Not Applicable</v>
          </cell>
          <cell r="H79">
            <v>1000</v>
          </cell>
          <cell r="I79">
            <v>100000</v>
          </cell>
          <cell r="J79">
            <v>1000</v>
          </cell>
          <cell r="K79">
            <v>1000000</v>
          </cell>
          <cell r="L79">
            <v>2500</v>
          </cell>
          <cell r="M79">
            <v>1000000</v>
          </cell>
          <cell r="N79">
            <v>5000</v>
          </cell>
          <cell r="O79">
            <v>1000000</v>
          </cell>
        </row>
        <row r="80">
          <cell r="A80" t="str">
            <v>Trinity Valley Community College</v>
          </cell>
          <cell r="B80">
            <v>10000</v>
          </cell>
          <cell r="C80">
            <v>100000</v>
          </cell>
          <cell r="D80">
            <v>1000000</v>
          </cell>
          <cell r="E80" t="str">
            <v>Not Applicable</v>
          </cell>
          <cell r="F80" t="str">
            <v>$100,000 / $300,000 / $100,000</v>
          </cell>
          <cell r="G80" t="str">
            <v>Not Applicable</v>
          </cell>
          <cell r="H80">
            <v>500</v>
          </cell>
          <cell r="I80">
            <v>500000</v>
          </cell>
          <cell r="J80">
            <v>1000</v>
          </cell>
          <cell r="K80">
            <v>1000000</v>
          </cell>
          <cell r="L80">
            <v>2500</v>
          </cell>
          <cell r="M80">
            <v>1000000</v>
          </cell>
          <cell r="N80">
            <v>5000</v>
          </cell>
          <cell r="O80">
            <v>4000000</v>
          </cell>
        </row>
        <row r="81">
          <cell r="A81" t="str">
            <v>Troup ISD</v>
          </cell>
          <cell r="B81">
            <v>10000</v>
          </cell>
          <cell r="C81">
            <v>100000</v>
          </cell>
          <cell r="D81">
            <v>1000000</v>
          </cell>
          <cell r="E81" t="str">
            <v>Not Applicable</v>
          </cell>
          <cell r="F81" t="str">
            <v>$100,000 / $300,000 / $100,000</v>
          </cell>
          <cell r="G81" t="str">
            <v>Not Applicable</v>
          </cell>
          <cell r="H81">
            <v>500</v>
          </cell>
          <cell r="I81">
            <v>100000</v>
          </cell>
          <cell r="J81">
            <v>1000</v>
          </cell>
          <cell r="K81">
            <v>1000000</v>
          </cell>
          <cell r="L81">
            <v>7500</v>
          </cell>
          <cell r="M81" t="str">
            <v>No Coverage</v>
          </cell>
          <cell r="N81" t="str">
            <v>No Coverage</v>
          </cell>
          <cell r="O81" t="str">
            <v>No Coverage</v>
          </cell>
        </row>
        <row r="82">
          <cell r="A82" t="str">
            <v>Turkey-Quitaque ISD</v>
          </cell>
          <cell r="B82">
            <v>5000</v>
          </cell>
          <cell r="C82" t="str">
            <v>1% Min $100,000</v>
          </cell>
          <cell r="D82">
            <v>1000000</v>
          </cell>
          <cell r="E82" t="str">
            <v>Not Applicable</v>
          </cell>
          <cell r="F82" t="str">
            <v>$100,000 / $300,000 / $100,000</v>
          </cell>
          <cell r="G82" t="str">
            <v>Not Applicable</v>
          </cell>
          <cell r="H82">
            <v>500</v>
          </cell>
          <cell r="I82">
            <v>100000</v>
          </cell>
          <cell r="J82">
            <v>1000</v>
          </cell>
          <cell r="K82">
            <v>1000000</v>
          </cell>
          <cell r="L82">
            <v>2500</v>
          </cell>
          <cell r="M82" t="str">
            <v>No Coverage</v>
          </cell>
          <cell r="N82" t="str">
            <v>No Coverage</v>
          </cell>
          <cell r="O82" t="str">
            <v>No Coverage</v>
          </cell>
        </row>
        <row r="83">
          <cell r="A83" t="str">
            <v>Tyler Jr College</v>
          </cell>
          <cell r="B83">
            <v>10000</v>
          </cell>
          <cell r="C83">
            <v>250000</v>
          </cell>
          <cell r="D83" t="str">
            <v>No Coverage</v>
          </cell>
          <cell r="E83" t="str">
            <v>Not Applicable</v>
          </cell>
          <cell r="F83">
            <v>1000000</v>
          </cell>
          <cell r="G83" t="str">
            <v>Not Applicable</v>
          </cell>
          <cell r="H83">
            <v>1000</v>
          </cell>
          <cell r="I83">
            <v>500000</v>
          </cell>
          <cell r="J83">
            <v>1000</v>
          </cell>
          <cell r="K83" t="str">
            <v>No Coverage</v>
          </cell>
          <cell r="L83" t="str">
            <v>No Coverage</v>
          </cell>
          <cell r="M83">
            <v>2000000</v>
          </cell>
          <cell r="N83">
            <v>5000</v>
          </cell>
          <cell r="O83" t="str">
            <v>No Coverage</v>
          </cell>
        </row>
        <row r="84">
          <cell r="A84" t="str">
            <v>Vernon ISD</v>
          </cell>
          <cell r="B84">
            <v>10000</v>
          </cell>
          <cell r="C84" t="str">
            <v>1% Min $100,000</v>
          </cell>
          <cell r="D84">
            <v>1000000</v>
          </cell>
          <cell r="E84" t="str">
            <v>Not Applicable</v>
          </cell>
          <cell r="F84" t="str">
            <v>$100,000 / $300,000 / $100,000</v>
          </cell>
          <cell r="G84" t="str">
            <v>Not Applicable</v>
          </cell>
          <cell r="H84">
            <v>500</v>
          </cell>
          <cell r="I84">
            <v>100000</v>
          </cell>
          <cell r="J84">
            <v>1000</v>
          </cell>
          <cell r="K84">
            <v>1000000</v>
          </cell>
          <cell r="L84">
            <v>5000</v>
          </cell>
          <cell r="M84" t="str">
            <v>No Coverage</v>
          </cell>
          <cell r="N84" t="str">
            <v>No Coverage</v>
          </cell>
          <cell r="O84" t="str">
            <v>No Coverage</v>
          </cell>
        </row>
        <row r="85">
          <cell r="A85" t="str">
            <v>Weatherford ISD</v>
          </cell>
          <cell r="B85">
            <v>25000</v>
          </cell>
          <cell r="C85" t="str">
            <v>1% Min $100,000</v>
          </cell>
          <cell r="D85">
            <v>1000000</v>
          </cell>
          <cell r="E85" t="str">
            <v>Not Applicable</v>
          </cell>
          <cell r="F85">
            <v>1000000</v>
          </cell>
          <cell r="G85" t="str">
            <v>Not Applicable</v>
          </cell>
          <cell r="H85">
            <v>500</v>
          </cell>
          <cell r="I85">
            <v>100000</v>
          </cell>
          <cell r="J85">
            <v>1000</v>
          </cell>
          <cell r="K85">
            <v>1000000</v>
          </cell>
          <cell r="L85">
            <v>10000</v>
          </cell>
          <cell r="M85">
            <v>1000000</v>
          </cell>
          <cell r="N85">
            <v>5000</v>
          </cell>
          <cell r="O85" t="str">
            <v>No Coverage</v>
          </cell>
        </row>
        <row r="86">
          <cell r="A86" t="str">
            <v>Wellington ISD</v>
          </cell>
          <cell r="B86">
            <v>10000</v>
          </cell>
          <cell r="C86" t="str">
            <v>2% Min $250,000</v>
          </cell>
          <cell r="D86">
            <v>1000000</v>
          </cell>
          <cell r="E86" t="str">
            <v>Not Applicable</v>
          </cell>
          <cell r="F86" t="str">
            <v>$100,000 / $300,000 / $100,000</v>
          </cell>
          <cell r="G86" t="str">
            <v>Not Applicable</v>
          </cell>
          <cell r="H86">
            <v>500</v>
          </cell>
          <cell r="I86">
            <v>100000</v>
          </cell>
          <cell r="J86">
            <v>1000</v>
          </cell>
          <cell r="K86">
            <v>1000000</v>
          </cell>
          <cell r="L86">
            <v>2500</v>
          </cell>
          <cell r="M86" t="str">
            <v>No Coverage</v>
          </cell>
          <cell r="N86" t="str">
            <v>No Coverage</v>
          </cell>
          <cell r="O86" t="str">
            <v>No Coverage</v>
          </cell>
        </row>
        <row r="87">
          <cell r="A87" t="str">
            <v>Wells ISD</v>
          </cell>
          <cell r="B87">
            <v>5000</v>
          </cell>
          <cell r="C87">
            <v>75000</v>
          </cell>
          <cell r="D87">
            <v>1000000</v>
          </cell>
          <cell r="E87" t="str">
            <v>Not Applicable</v>
          </cell>
          <cell r="F87" t="str">
            <v>$100,000 / $300,000 / $100,000</v>
          </cell>
          <cell r="G87" t="str">
            <v>Not Applicable</v>
          </cell>
          <cell r="H87">
            <v>500</v>
          </cell>
          <cell r="I87">
            <v>100000</v>
          </cell>
          <cell r="J87">
            <v>1000</v>
          </cell>
          <cell r="K87">
            <v>1000000</v>
          </cell>
          <cell r="L87">
            <v>2500</v>
          </cell>
          <cell r="M87" t="str">
            <v>No Coverage</v>
          </cell>
          <cell r="N87" t="str">
            <v>No Coverage</v>
          </cell>
          <cell r="O87" t="str">
            <v>No Coverage</v>
          </cell>
        </row>
        <row r="88">
          <cell r="A88" t="str">
            <v>West Rusk County CISD</v>
          </cell>
          <cell r="B88">
            <v>10000</v>
          </cell>
          <cell r="C88">
            <v>100000</v>
          </cell>
          <cell r="D88">
            <v>1000000</v>
          </cell>
          <cell r="E88" t="str">
            <v>Not Applicable</v>
          </cell>
          <cell r="F88" t="str">
            <v>$100,000 / $300,000 / $100,000</v>
          </cell>
          <cell r="G88" t="str">
            <v>Not Applicable</v>
          </cell>
          <cell r="H88">
            <v>500</v>
          </cell>
          <cell r="I88">
            <v>100000</v>
          </cell>
          <cell r="J88">
            <v>1000</v>
          </cell>
          <cell r="K88">
            <v>1000000</v>
          </cell>
          <cell r="L88">
            <v>2500</v>
          </cell>
          <cell r="M88">
            <v>1000000</v>
          </cell>
          <cell r="N88">
            <v>5000</v>
          </cell>
          <cell r="O88" t="str">
            <v>No Coverage</v>
          </cell>
        </row>
        <row r="89">
          <cell r="A89" t="str">
            <v>West Sabine ISD</v>
          </cell>
          <cell r="B89">
            <v>5000</v>
          </cell>
          <cell r="C89" t="str">
            <v>1% Min $100,000</v>
          </cell>
          <cell r="D89">
            <v>1000000</v>
          </cell>
          <cell r="E89" t="str">
            <v>Not Applicable</v>
          </cell>
          <cell r="F89" t="str">
            <v>$100,000 / $300,000 / $100,000</v>
          </cell>
          <cell r="G89" t="str">
            <v>Not Applicable</v>
          </cell>
          <cell r="H89">
            <v>500</v>
          </cell>
          <cell r="I89">
            <v>100000</v>
          </cell>
          <cell r="J89">
            <v>1000</v>
          </cell>
          <cell r="K89">
            <v>1000000</v>
          </cell>
          <cell r="L89">
            <v>10000</v>
          </cell>
          <cell r="M89" t="str">
            <v>No Coverage</v>
          </cell>
          <cell r="N89" t="str">
            <v>No Coverage</v>
          </cell>
          <cell r="O89" t="str">
            <v>No Coverage</v>
          </cell>
        </row>
        <row r="90">
          <cell r="A90" t="str">
            <v>Western Texas College</v>
          </cell>
          <cell r="B90">
            <v>10000</v>
          </cell>
          <cell r="C90" t="str">
            <v>2% Min $500,000</v>
          </cell>
          <cell r="D90">
            <v>1000000</v>
          </cell>
          <cell r="E90" t="str">
            <v>Not Applicable</v>
          </cell>
          <cell r="F90">
            <v>1000000</v>
          </cell>
          <cell r="G90" t="str">
            <v>Not Applicable</v>
          </cell>
          <cell r="H90">
            <v>1000</v>
          </cell>
          <cell r="I90">
            <v>100000</v>
          </cell>
          <cell r="J90">
            <v>1000</v>
          </cell>
          <cell r="K90">
            <v>1000000</v>
          </cell>
          <cell r="L90">
            <v>5000</v>
          </cell>
          <cell r="M90">
            <v>1000000</v>
          </cell>
          <cell r="N90">
            <v>5000</v>
          </cell>
          <cell r="O90">
            <v>1000000</v>
          </cell>
        </row>
        <row r="91">
          <cell r="A91" t="str">
            <v>White Oak ISD</v>
          </cell>
          <cell r="B91">
            <v>10000</v>
          </cell>
          <cell r="C91" t="str">
            <v>1% Min $100,000</v>
          </cell>
          <cell r="D91">
            <v>1000000</v>
          </cell>
          <cell r="E91" t="str">
            <v>Not Applicable</v>
          </cell>
          <cell r="F91" t="str">
            <v>$100,000 / $300,000 / $100,000</v>
          </cell>
          <cell r="G91" t="str">
            <v>Not Applicable</v>
          </cell>
          <cell r="H91">
            <v>1000</v>
          </cell>
          <cell r="I91">
            <v>100000</v>
          </cell>
          <cell r="J91">
            <v>1000</v>
          </cell>
          <cell r="K91">
            <v>1000000</v>
          </cell>
          <cell r="L91">
            <v>2500</v>
          </cell>
          <cell r="M91" t="str">
            <v>No Coverage</v>
          </cell>
          <cell r="N91" t="str">
            <v>No Coverage</v>
          </cell>
          <cell r="O91" t="str">
            <v>No Coverage</v>
          </cell>
        </row>
        <row r="92">
          <cell r="A92" t="str">
            <v>Whitehouse ISD</v>
          </cell>
          <cell r="B92">
            <v>10000</v>
          </cell>
          <cell r="C92">
            <v>250000</v>
          </cell>
          <cell r="D92">
            <v>1000000</v>
          </cell>
          <cell r="E92" t="str">
            <v>Not Applicable</v>
          </cell>
          <cell r="F92" t="str">
            <v>$100,000 / $300,000 / $100,000</v>
          </cell>
          <cell r="G92" t="str">
            <v>Not Applicable</v>
          </cell>
          <cell r="H92">
            <v>1000</v>
          </cell>
          <cell r="I92">
            <v>100000</v>
          </cell>
          <cell r="J92">
            <v>1000</v>
          </cell>
          <cell r="K92">
            <v>1000000</v>
          </cell>
          <cell r="L92">
            <v>10000</v>
          </cell>
          <cell r="M92">
            <v>1000000</v>
          </cell>
          <cell r="N92">
            <v>10000</v>
          </cell>
          <cell r="O92" t="str">
            <v>No Coverage</v>
          </cell>
        </row>
        <row r="93">
          <cell r="A93" t="str">
            <v>Whitesboro ISD</v>
          </cell>
          <cell r="B93">
            <v>10000</v>
          </cell>
          <cell r="C93" t="str">
            <v>1% Min $100,000</v>
          </cell>
          <cell r="D93">
            <v>1000000</v>
          </cell>
          <cell r="E93" t="str">
            <v>Not Applicable</v>
          </cell>
          <cell r="F93" t="str">
            <v>$100,000 / $300,000 / $100,000</v>
          </cell>
          <cell r="G93" t="str">
            <v>Not Applicable</v>
          </cell>
          <cell r="H93">
            <v>500</v>
          </cell>
          <cell r="I93">
            <v>100000</v>
          </cell>
          <cell r="J93">
            <v>1000</v>
          </cell>
          <cell r="K93">
            <v>1000000</v>
          </cell>
          <cell r="L93">
            <v>2500</v>
          </cell>
          <cell r="M93">
            <v>1000000</v>
          </cell>
          <cell r="N93">
            <v>5000</v>
          </cell>
          <cell r="O93" t="str">
            <v>No Coverage</v>
          </cell>
        </row>
        <row r="94">
          <cell r="A94" t="str">
            <v>Wood County SESSA</v>
          </cell>
          <cell r="B94">
            <v>5000</v>
          </cell>
          <cell r="C94">
            <v>100000</v>
          </cell>
          <cell r="D94">
            <v>1000000</v>
          </cell>
          <cell r="E94" t="str">
            <v>Not Applicable</v>
          </cell>
          <cell r="F94" t="str">
            <v>$100,000 / $300,000 / $100,000</v>
          </cell>
          <cell r="G94" t="str">
            <v>Not Applicable</v>
          </cell>
          <cell r="H94">
            <v>500</v>
          </cell>
          <cell r="I94">
            <v>100000</v>
          </cell>
          <cell r="J94">
            <v>1000</v>
          </cell>
          <cell r="K94">
            <v>1000000</v>
          </cell>
          <cell r="L94">
            <v>2500</v>
          </cell>
          <cell r="M94" t="str">
            <v>No Coverage</v>
          </cell>
          <cell r="N94" t="str">
            <v>No Coverage</v>
          </cell>
          <cell r="O94" t="str">
            <v>No Coverage</v>
          </cell>
        </row>
        <row r="95">
          <cell r="A95" t="str">
            <v>Zavalla ISD</v>
          </cell>
          <cell r="B95">
            <v>5000</v>
          </cell>
          <cell r="C95" t="str">
            <v>1% Min $100,000</v>
          </cell>
          <cell r="D95">
            <v>1000000</v>
          </cell>
          <cell r="E95" t="str">
            <v>Not Applicable</v>
          </cell>
          <cell r="F95" t="str">
            <v>$100,000 / $300,000 / $100,000</v>
          </cell>
          <cell r="G95" t="str">
            <v>Not Applicable</v>
          </cell>
          <cell r="H95">
            <v>500</v>
          </cell>
          <cell r="I95">
            <v>250000</v>
          </cell>
          <cell r="J95">
            <v>1000</v>
          </cell>
          <cell r="K95">
            <v>1000000</v>
          </cell>
          <cell r="L95">
            <v>2500</v>
          </cell>
          <cell r="M95">
            <v>1000000</v>
          </cell>
          <cell r="N95">
            <v>5000</v>
          </cell>
          <cell r="O95" t="str">
            <v>No Coverage</v>
          </cell>
        </row>
        <row r="96">
          <cell r="A96" t="str">
            <v>Greenville ISD</v>
          </cell>
          <cell r="B96">
            <v>50000</v>
          </cell>
          <cell r="C96" t="str">
            <v>2% Min $250,000</v>
          </cell>
          <cell r="D96">
            <v>1000000</v>
          </cell>
          <cell r="E96" t="str">
            <v>Not Applicable</v>
          </cell>
          <cell r="F96">
            <v>1000000</v>
          </cell>
          <cell r="G96">
            <v>2500</v>
          </cell>
          <cell r="H96">
            <v>2500</v>
          </cell>
          <cell r="I96">
            <v>100000</v>
          </cell>
          <cell r="J96">
            <v>1000</v>
          </cell>
          <cell r="K96">
            <v>1000000</v>
          </cell>
          <cell r="L96">
            <v>2500</v>
          </cell>
          <cell r="M96">
            <v>1000000</v>
          </cell>
          <cell r="N96">
            <v>5000</v>
          </cell>
          <cell r="O96">
            <v>2000000</v>
          </cell>
        </row>
        <row r="97">
          <cell r="A97" t="str">
            <v>Clyde CISD</v>
          </cell>
          <cell r="B97">
            <v>25000</v>
          </cell>
          <cell r="C97" t="str">
            <v>1% Min $250,000</v>
          </cell>
          <cell r="D97">
            <v>1000000</v>
          </cell>
          <cell r="E97" t="str">
            <v>Not Applicable</v>
          </cell>
          <cell r="F97" t="str">
            <v>$100,000 / $300,000 / $100,000</v>
          </cell>
          <cell r="G97">
            <v>1000</v>
          </cell>
          <cell r="H97">
            <v>1000</v>
          </cell>
          <cell r="I97">
            <v>100000</v>
          </cell>
          <cell r="J97">
            <v>2500</v>
          </cell>
          <cell r="K97">
            <v>1000000</v>
          </cell>
          <cell r="L97">
            <v>5000</v>
          </cell>
          <cell r="M97" t="str">
            <v>No Coverage</v>
          </cell>
          <cell r="N97" t="str">
            <v>No Coverage</v>
          </cell>
          <cell r="O97" t="str">
            <v>No Coverage</v>
          </cell>
        </row>
        <row r="98">
          <cell r="A98" t="str">
            <v>Robert Lee ISD</v>
          </cell>
          <cell r="B98">
            <v>10000</v>
          </cell>
          <cell r="C98" t="str">
            <v>1% Min $250,000</v>
          </cell>
          <cell r="D98">
            <v>1000000</v>
          </cell>
          <cell r="E98">
            <v>1000</v>
          </cell>
          <cell r="F98" t="str">
            <v>$100,000 / $300,000 / $100,000</v>
          </cell>
          <cell r="G98">
            <v>1000</v>
          </cell>
          <cell r="H98">
            <v>1000</v>
          </cell>
          <cell r="I98">
            <v>100000</v>
          </cell>
          <cell r="J98">
            <v>2500</v>
          </cell>
          <cell r="K98">
            <v>1000000</v>
          </cell>
          <cell r="L98">
            <v>2500</v>
          </cell>
          <cell r="M98">
            <v>1000000</v>
          </cell>
          <cell r="N98">
            <v>10000</v>
          </cell>
          <cell r="O98" t="str">
            <v>No Coverage</v>
          </cell>
        </row>
        <row r="99">
          <cell r="A99" t="str">
            <v>Santo ISD</v>
          </cell>
          <cell r="B99">
            <v>5000</v>
          </cell>
          <cell r="C99" t="str">
            <v>2% Min $250,000</v>
          </cell>
          <cell r="D99">
            <v>1000000</v>
          </cell>
          <cell r="E99" t="str">
            <v>Not Applicable</v>
          </cell>
          <cell r="F99" t="str">
            <v>$100,000 / $300,000 / $100,000</v>
          </cell>
          <cell r="G99">
            <v>1000</v>
          </cell>
          <cell r="H99">
            <v>1000</v>
          </cell>
          <cell r="I99">
            <v>100000</v>
          </cell>
          <cell r="J99">
            <v>1000</v>
          </cell>
          <cell r="K99">
            <v>1000000</v>
          </cell>
          <cell r="L99">
            <v>2500</v>
          </cell>
          <cell r="M99" t="str">
            <v>No Coverage</v>
          </cell>
          <cell r="N99" t="str">
            <v>No Coverage</v>
          </cell>
          <cell r="O99" t="str">
            <v>No Coverage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Info"/>
      <sheetName val="PremLoss"/>
      <sheetName val="Section II UW Info"/>
      <sheetName val="Limits"/>
      <sheetName val="Property"/>
      <sheetName val="SOV"/>
      <sheetName val="IM Schedule"/>
      <sheetName val="Auto Schedule"/>
      <sheetName val="ELL App"/>
      <sheetName val="LEL App"/>
      <sheetName val="."/>
      <sheetName val="Summary"/>
    </sheetNames>
    <sheetDataSet>
      <sheetData sheetId="0"/>
      <sheetData sheetId="1"/>
      <sheetData sheetId="2"/>
      <sheetData sheetId="3"/>
      <sheetData sheetId="4"/>
      <sheetData sheetId="5"/>
      <sheetData sheetId="6"/>
      <sheetData sheetId="7"/>
      <sheetData sheetId="8"/>
      <sheetData sheetId="9"/>
      <sheetData sheetId="10">
        <row r="1">
          <cell r="A1" t="str">
            <v>Yes</v>
          </cell>
        </row>
        <row r="2">
          <cell r="A2" t="str">
            <v>No</v>
          </cell>
        </row>
      </sheetData>
      <sheetData sheetId="11">
        <row r="1">
          <cell r="A1" t="str">
            <v>SUMMARY OF INSURANCE PROPOSALS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um - Loss Recap "/>
      <sheetName val="Carrier"/>
      <sheetName val="Pivot Losses"/>
      <sheetName val="Member Contributions"/>
      <sheetName val="Member Limits and Deductibles"/>
    </sheetNames>
    <sheetDataSet>
      <sheetData sheetId="0"/>
      <sheetData sheetId="1">
        <row r="2">
          <cell r="A2" t="str">
            <v>ALBA-GOLDEN ISD</v>
          </cell>
        </row>
      </sheetData>
      <sheetData sheetId="2">
        <row r="4">
          <cell r="A4" t="str">
            <v>Alba-Golden ISD2018AL</v>
          </cell>
          <cell r="B4">
            <v>1</v>
          </cell>
          <cell r="C4">
            <v>3</v>
          </cell>
          <cell r="D4">
            <v>1933.32</v>
          </cell>
          <cell r="E4">
            <v>1933.32</v>
          </cell>
          <cell r="F4">
            <v>3</v>
          </cell>
          <cell r="G4" t="str">
            <v>PEAT</v>
          </cell>
        </row>
        <row r="5">
          <cell r="A5" t="str">
            <v>Alba-Golden ISD2018APD</v>
          </cell>
          <cell r="B5">
            <v>1</v>
          </cell>
          <cell r="C5">
            <v>3</v>
          </cell>
          <cell r="D5">
            <v>1437.2</v>
          </cell>
          <cell r="E5">
            <v>1937.2</v>
          </cell>
          <cell r="F5">
            <v>3</v>
          </cell>
          <cell r="G5" t="str">
            <v>PEAT</v>
          </cell>
        </row>
        <row r="6">
          <cell r="A6" t="str">
            <v>Alba-Golden ISD2019Property</v>
          </cell>
          <cell r="B6">
            <v>1</v>
          </cell>
          <cell r="C6">
            <v>3</v>
          </cell>
          <cell r="D6">
            <v>527</v>
          </cell>
          <cell r="E6">
            <v>527</v>
          </cell>
          <cell r="F6">
            <v>3</v>
          </cell>
          <cell r="G6" t="str">
            <v>PEAT</v>
          </cell>
        </row>
        <row r="7">
          <cell r="A7" t="str">
            <v>Alba-Golden ISD2020AL</v>
          </cell>
          <cell r="B7">
            <v>1</v>
          </cell>
          <cell r="C7">
            <v>3</v>
          </cell>
          <cell r="D7">
            <v>3985.58</v>
          </cell>
          <cell r="E7">
            <v>3985.58</v>
          </cell>
          <cell r="F7">
            <v>3</v>
          </cell>
          <cell r="G7" t="str">
            <v>PEAT</v>
          </cell>
        </row>
        <row r="8">
          <cell r="A8" t="str">
            <v>Alba-Golden ISD2020APD</v>
          </cell>
          <cell r="B8">
            <v>1</v>
          </cell>
          <cell r="C8">
            <v>3</v>
          </cell>
          <cell r="D8">
            <v>42677.5</v>
          </cell>
          <cell r="E8">
            <v>9352.7099999999991</v>
          </cell>
          <cell r="F8">
            <v>3</v>
          </cell>
          <cell r="G8" t="str">
            <v>PEAT</v>
          </cell>
        </row>
        <row r="9">
          <cell r="A9" t="str">
            <v>Alba-Golden ISD2020Property</v>
          </cell>
          <cell r="B9">
            <v>1</v>
          </cell>
          <cell r="C9">
            <v>3</v>
          </cell>
          <cell r="D9">
            <v>75680</v>
          </cell>
          <cell r="E9">
            <v>80680</v>
          </cell>
          <cell r="F9">
            <v>3</v>
          </cell>
          <cell r="G9" t="str">
            <v>PEAT</v>
          </cell>
        </row>
        <row r="10">
          <cell r="A10" t="str">
            <v>Albany ISD2017AL</v>
          </cell>
          <cell r="B10">
            <v>1</v>
          </cell>
          <cell r="C10">
            <v>4</v>
          </cell>
          <cell r="D10">
            <v>0</v>
          </cell>
          <cell r="E10">
            <v>30000</v>
          </cell>
          <cell r="F10">
            <v>4</v>
          </cell>
          <cell r="G10" t="str">
            <v>TASB</v>
          </cell>
        </row>
        <row r="11">
          <cell r="A11" t="str">
            <v>Albany ISD2018APD</v>
          </cell>
          <cell r="B11">
            <v>1</v>
          </cell>
          <cell r="C11">
            <v>4</v>
          </cell>
          <cell r="D11">
            <v>463</v>
          </cell>
          <cell r="E11">
            <v>1463</v>
          </cell>
          <cell r="F11">
            <v>4</v>
          </cell>
          <cell r="G11" t="str">
            <v>TASB</v>
          </cell>
        </row>
        <row r="12">
          <cell r="A12" t="str">
            <v>Alvarado ISD2017AL</v>
          </cell>
          <cell r="B12">
            <v>5</v>
          </cell>
          <cell r="C12">
            <v>15</v>
          </cell>
          <cell r="D12">
            <v>0</v>
          </cell>
          <cell r="E12">
            <v>0</v>
          </cell>
          <cell r="F12">
            <v>3</v>
          </cell>
          <cell r="G12" t="str">
            <v>PEAT</v>
          </cell>
        </row>
        <row r="13">
          <cell r="A13" t="str">
            <v>Alvarado ISD2017APD</v>
          </cell>
          <cell r="B13">
            <v>6</v>
          </cell>
          <cell r="C13">
            <v>18</v>
          </cell>
          <cell r="D13">
            <v>17983.599999999999</v>
          </cell>
          <cell r="E13">
            <v>19983.600000000002</v>
          </cell>
          <cell r="F13">
            <v>3</v>
          </cell>
          <cell r="G13" t="str">
            <v>PEAT</v>
          </cell>
        </row>
        <row r="14">
          <cell r="A14" t="str">
            <v>Alvarado ISD2017Property</v>
          </cell>
          <cell r="B14">
            <v>1</v>
          </cell>
          <cell r="C14">
            <v>3</v>
          </cell>
          <cell r="D14">
            <v>73275.59</v>
          </cell>
          <cell r="E14">
            <v>73275.59</v>
          </cell>
          <cell r="F14">
            <v>3</v>
          </cell>
          <cell r="G14" t="str">
            <v>PEAT</v>
          </cell>
        </row>
        <row r="15">
          <cell r="A15" t="str">
            <v>Alvarado ISD2018AL</v>
          </cell>
          <cell r="B15">
            <v>8</v>
          </cell>
          <cell r="C15">
            <v>24</v>
          </cell>
          <cell r="D15">
            <v>17953.37</v>
          </cell>
          <cell r="E15">
            <v>17953.37</v>
          </cell>
          <cell r="F15">
            <v>3</v>
          </cell>
          <cell r="G15" t="str">
            <v>PEAT</v>
          </cell>
        </row>
        <row r="16">
          <cell r="A16" t="str">
            <v>Alvarado ISD2018APD</v>
          </cell>
          <cell r="B16">
            <v>8</v>
          </cell>
          <cell r="C16">
            <v>24</v>
          </cell>
          <cell r="D16">
            <v>2000.62</v>
          </cell>
          <cell r="E16">
            <v>3000.62</v>
          </cell>
          <cell r="F16">
            <v>3</v>
          </cell>
          <cell r="G16" t="str">
            <v>PEAT</v>
          </cell>
        </row>
        <row r="17">
          <cell r="A17" t="str">
            <v>Alvarado ISD2018Property</v>
          </cell>
          <cell r="B17">
            <v>1</v>
          </cell>
          <cell r="C17">
            <v>3</v>
          </cell>
          <cell r="D17">
            <v>1349.01</v>
          </cell>
          <cell r="E17">
            <v>1349.01</v>
          </cell>
          <cell r="F17">
            <v>3</v>
          </cell>
          <cell r="G17" t="str">
            <v>PEAT</v>
          </cell>
        </row>
        <row r="18">
          <cell r="A18" t="str">
            <v>Alvarado ISD2019AL</v>
          </cell>
          <cell r="B18">
            <v>2</v>
          </cell>
          <cell r="C18">
            <v>6</v>
          </cell>
          <cell r="D18">
            <v>0</v>
          </cell>
          <cell r="E18">
            <v>0</v>
          </cell>
          <cell r="F18">
            <v>3</v>
          </cell>
          <cell r="G18" t="str">
            <v>PEAT</v>
          </cell>
        </row>
        <row r="19">
          <cell r="A19" t="str">
            <v>Alvarado ISD2019APD</v>
          </cell>
          <cell r="B19">
            <v>5</v>
          </cell>
          <cell r="C19">
            <v>15</v>
          </cell>
          <cell r="D19">
            <v>0</v>
          </cell>
          <cell r="E19">
            <v>1000</v>
          </cell>
          <cell r="F19">
            <v>3</v>
          </cell>
          <cell r="G19" t="str">
            <v>PEAT</v>
          </cell>
        </row>
        <row r="20">
          <cell r="A20" t="str">
            <v>Alvarado ISD2019EB</v>
          </cell>
          <cell r="B20">
            <v>1</v>
          </cell>
          <cell r="C20">
            <v>3</v>
          </cell>
          <cell r="D20">
            <v>32197.03</v>
          </cell>
          <cell r="E20">
            <v>33447.03</v>
          </cell>
          <cell r="F20">
            <v>3</v>
          </cell>
          <cell r="G20" t="str">
            <v>PEAT</v>
          </cell>
        </row>
        <row r="21">
          <cell r="A21" t="str">
            <v>Alvarado ISD2019Property</v>
          </cell>
          <cell r="B21">
            <v>2</v>
          </cell>
          <cell r="C21">
            <v>6</v>
          </cell>
          <cell r="D21">
            <v>12304.31</v>
          </cell>
          <cell r="E21">
            <v>22304.309999999998</v>
          </cell>
          <cell r="F21">
            <v>3</v>
          </cell>
          <cell r="G21" t="str">
            <v>PEAT</v>
          </cell>
        </row>
        <row r="22">
          <cell r="A22" t="str">
            <v>Alvarado ISD2020APD</v>
          </cell>
          <cell r="B22">
            <v>6</v>
          </cell>
          <cell r="C22">
            <v>18</v>
          </cell>
          <cell r="D22">
            <v>34946.699999999997</v>
          </cell>
          <cell r="E22">
            <v>35195.699999999997</v>
          </cell>
          <cell r="F22">
            <v>3</v>
          </cell>
          <cell r="G22" t="str">
            <v>PEAT</v>
          </cell>
        </row>
        <row r="23">
          <cell r="A23" t="str">
            <v>Alvarado ISD2020Property</v>
          </cell>
          <cell r="B23">
            <v>1</v>
          </cell>
          <cell r="C23">
            <v>3</v>
          </cell>
          <cell r="D23">
            <v>24545.83</v>
          </cell>
          <cell r="E23">
            <v>34545.83</v>
          </cell>
          <cell r="F23">
            <v>3</v>
          </cell>
          <cell r="G23" t="str">
            <v>PEAT</v>
          </cell>
        </row>
        <row r="24">
          <cell r="A24" t="str">
            <v>Alvarado ISD2021AL</v>
          </cell>
          <cell r="B24">
            <v>1</v>
          </cell>
          <cell r="C24">
            <v>3</v>
          </cell>
          <cell r="D24">
            <v>20015.5</v>
          </cell>
          <cell r="E24">
            <v>24072.83</v>
          </cell>
          <cell r="F24">
            <v>3</v>
          </cell>
          <cell r="G24" t="str">
            <v>PEAT</v>
          </cell>
        </row>
        <row r="25">
          <cell r="A25" t="str">
            <v>Alvarado ISD2021APD</v>
          </cell>
          <cell r="B25">
            <v>1</v>
          </cell>
          <cell r="C25">
            <v>3</v>
          </cell>
          <cell r="D25">
            <v>0</v>
          </cell>
          <cell r="E25">
            <v>5300</v>
          </cell>
          <cell r="F25">
            <v>3</v>
          </cell>
          <cell r="G25" t="str">
            <v>PEAT</v>
          </cell>
        </row>
        <row r="26">
          <cell r="A26" t="str">
            <v>Alvarado ISD2021Property</v>
          </cell>
          <cell r="B26">
            <v>1</v>
          </cell>
          <cell r="C26">
            <v>3</v>
          </cell>
          <cell r="D26">
            <v>0</v>
          </cell>
          <cell r="E26">
            <v>750</v>
          </cell>
          <cell r="F26">
            <v>3</v>
          </cell>
          <cell r="G26" t="str">
            <v>PEAT</v>
          </cell>
        </row>
        <row r="27">
          <cell r="A27" t="str">
            <v>Amherst ISD2020Property</v>
          </cell>
          <cell r="B27">
            <v>1</v>
          </cell>
          <cell r="C27">
            <v>3</v>
          </cell>
          <cell r="D27">
            <v>8273.18</v>
          </cell>
          <cell r="E27">
            <v>8273.18</v>
          </cell>
          <cell r="F27">
            <v>3</v>
          </cell>
          <cell r="G27" t="str">
            <v>PEAT</v>
          </cell>
        </row>
        <row r="28">
          <cell r="A28" t="str">
            <v>Archer City ISD2017AL</v>
          </cell>
          <cell r="B28">
            <v>2</v>
          </cell>
          <cell r="C28">
            <v>6</v>
          </cell>
          <cell r="D28">
            <v>3156.3</v>
          </cell>
          <cell r="E28">
            <v>3156.3</v>
          </cell>
          <cell r="F28">
            <v>3</v>
          </cell>
          <cell r="G28" t="str">
            <v>PEAT</v>
          </cell>
        </row>
        <row r="29">
          <cell r="A29" t="str">
            <v>Archer City ISD2017APD</v>
          </cell>
          <cell r="B29">
            <v>1</v>
          </cell>
          <cell r="C29">
            <v>3</v>
          </cell>
          <cell r="D29">
            <v>3114.35</v>
          </cell>
          <cell r="E29">
            <v>3614.35</v>
          </cell>
          <cell r="F29">
            <v>3</v>
          </cell>
          <cell r="G29" t="str">
            <v>PEAT</v>
          </cell>
        </row>
        <row r="30">
          <cell r="A30" t="str">
            <v>Archer City ISD2019Property</v>
          </cell>
          <cell r="B30">
            <v>1</v>
          </cell>
          <cell r="C30">
            <v>3</v>
          </cell>
          <cell r="D30">
            <v>46231.35</v>
          </cell>
          <cell r="E30">
            <v>46731.35</v>
          </cell>
          <cell r="F30">
            <v>3</v>
          </cell>
          <cell r="G30" t="str">
            <v>PEAT</v>
          </cell>
        </row>
        <row r="31">
          <cell r="A31" t="str">
            <v>Archer City ISD2020APD</v>
          </cell>
          <cell r="B31">
            <v>1</v>
          </cell>
          <cell r="C31">
            <v>3</v>
          </cell>
          <cell r="D31">
            <v>789.68000000000006</v>
          </cell>
          <cell r="E31">
            <v>1289.6799999999998</v>
          </cell>
          <cell r="F31">
            <v>3</v>
          </cell>
          <cell r="G31" t="str">
            <v>PEAT</v>
          </cell>
        </row>
        <row r="32">
          <cell r="A32" t="str">
            <v>Archer City ISD2020Property</v>
          </cell>
          <cell r="B32">
            <v>1</v>
          </cell>
          <cell r="C32">
            <v>3</v>
          </cell>
          <cell r="D32">
            <v>121702.77</v>
          </cell>
          <cell r="E32">
            <v>203000</v>
          </cell>
          <cell r="F32">
            <v>3</v>
          </cell>
          <cell r="G32" t="str">
            <v>PEAT</v>
          </cell>
        </row>
        <row r="33">
          <cell r="A33" t="str">
            <v>Archer City ISD2021AL</v>
          </cell>
          <cell r="B33">
            <v>1</v>
          </cell>
          <cell r="C33">
            <v>3</v>
          </cell>
          <cell r="D33">
            <v>2015.62</v>
          </cell>
          <cell r="E33">
            <v>2015.62</v>
          </cell>
          <cell r="F33">
            <v>3</v>
          </cell>
          <cell r="G33" t="str">
            <v>PEAT</v>
          </cell>
        </row>
        <row r="34">
          <cell r="A34" t="str">
            <v>Arp ISD2017ELL</v>
          </cell>
          <cell r="B34">
            <v>1</v>
          </cell>
          <cell r="C34">
            <v>3</v>
          </cell>
          <cell r="D34">
            <v>1250</v>
          </cell>
          <cell r="E34">
            <v>1250</v>
          </cell>
          <cell r="F34">
            <v>3</v>
          </cell>
          <cell r="G34" t="str">
            <v>PEAT</v>
          </cell>
        </row>
        <row r="35">
          <cell r="A35" t="str">
            <v>Arp ISD2017Property</v>
          </cell>
          <cell r="B35">
            <v>2</v>
          </cell>
          <cell r="C35">
            <v>6</v>
          </cell>
          <cell r="D35">
            <v>5738.78</v>
          </cell>
          <cell r="E35">
            <v>5988.78</v>
          </cell>
          <cell r="F35">
            <v>3</v>
          </cell>
          <cell r="G35" t="str">
            <v>PEAT</v>
          </cell>
        </row>
        <row r="36">
          <cell r="A36" t="str">
            <v>Arp ISD2020Property</v>
          </cell>
          <cell r="B36">
            <v>1</v>
          </cell>
          <cell r="C36">
            <v>3</v>
          </cell>
          <cell r="D36">
            <v>154493.91</v>
          </cell>
          <cell r="E36">
            <v>455000</v>
          </cell>
          <cell r="F36">
            <v>3</v>
          </cell>
          <cell r="G36" t="str">
            <v>PEAT</v>
          </cell>
        </row>
        <row r="37">
          <cell r="A37" t="str">
            <v>Arp ISD2021Property</v>
          </cell>
          <cell r="B37">
            <v>1</v>
          </cell>
          <cell r="C37">
            <v>3</v>
          </cell>
          <cell r="D37">
            <v>151662.39999999999</v>
          </cell>
          <cell r="E37">
            <v>161836.9</v>
          </cell>
          <cell r="F37">
            <v>3</v>
          </cell>
          <cell r="G37" t="str">
            <v>PEAT</v>
          </cell>
        </row>
        <row r="38">
          <cell r="A38" t="str">
            <v>Ballinger ISD2017APD</v>
          </cell>
          <cell r="B38">
            <v>1</v>
          </cell>
          <cell r="C38">
            <v>3</v>
          </cell>
          <cell r="D38">
            <v>2945.59</v>
          </cell>
          <cell r="E38">
            <v>3445.59</v>
          </cell>
          <cell r="F38">
            <v>3</v>
          </cell>
          <cell r="G38" t="str">
            <v>PEAT</v>
          </cell>
        </row>
        <row r="39">
          <cell r="A39" t="str">
            <v>Ballinger ISD2017Property</v>
          </cell>
          <cell r="B39">
            <v>1</v>
          </cell>
          <cell r="C39">
            <v>3</v>
          </cell>
          <cell r="D39">
            <v>28090.26</v>
          </cell>
          <cell r="E39">
            <v>33090.259999999995</v>
          </cell>
          <cell r="F39">
            <v>3</v>
          </cell>
          <cell r="G39" t="str">
            <v>PEAT</v>
          </cell>
        </row>
        <row r="40">
          <cell r="A40" t="str">
            <v>Ballinger ISD2018APD</v>
          </cell>
          <cell r="B40">
            <v>1</v>
          </cell>
          <cell r="C40">
            <v>3</v>
          </cell>
          <cell r="D40">
            <v>3759.59</v>
          </cell>
          <cell r="E40">
            <v>4259.59</v>
          </cell>
          <cell r="F40">
            <v>3</v>
          </cell>
          <cell r="G40" t="str">
            <v>PEAT</v>
          </cell>
        </row>
        <row r="41">
          <cell r="A41" t="str">
            <v>Ballinger ISD2018Crime</v>
          </cell>
          <cell r="B41">
            <v>2</v>
          </cell>
          <cell r="C41">
            <v>6</v>
          </cell>
          <cell r="D41">
            <v>100000</v>
          </cell>
          <cell r="E41">
            <v>101000</v>
          </cell>
          <cell r="F41">
            <v>3</v>
          </cell>
          <cell r="G41" t="str">
            <v>PEAT</v>
          </cell>
        </row>
        <row r="42">
          <cell r="A42" t="str">
            <v>Ballinger ISD2018Property</v>
          </cell>
          <cell r="B42">
            <v>1</v>
          </cell>
          <cell r="C42">
            <v>3</v>
          </cell>
          <cell r="D42">
            <v>144270.59999999998</v>
          </cell>
          <cell r="E42">
            <v>394270.6</v>
          </cell>
          <cell r="F42">
            <v>3</v>
          </cell>
          <cell r="G42" t="str">
            <v>PEAT</v>
          </cell>
        </row>
        <row r="43">
          <cell r="A43" t="str">
            <v>Ballinger ISD2019Crime</v>
          </cell>
          <cell r="B43">
            <v>1</v>
          </cell>
          <cell r="C43">
            <v>3</v>
          </cell>
          <cell r="D43">
            <v>24379.02</v>
          </cell>
          <cell r="E43">
            <v>29379.02</v>
          </cell>
          <cell r="F43">
            <v>3</v>
          </cell>
          <cell r="G43" t="str">
            <v>PEAT</v>
          </cell>
        </row>
        <row r="44">
          <cell r="A44" t="str">
            <v>Bellevue ISD2017APD</v>
          </cell>
          <cell r="B44">
            <v>1</v>
          </cell>
          <cell r="C44">
            <v>5</v>
          </cell>
          <cell r="D44">
            <v>1437.23</v>
          </cell>
          <cell r="E44">
            <v>1437.23</v>
          </cell>
          <cell r="F44">
            <v>5</v>
          </cell>
          <cell r="G44" t="str">
            <v>TPS</v>
          </cell>
        </row>
        <row r="45">
          <cell r="A45" t="str">
            <v>Bellevue ISD2021AL</v>
          </cell>
          <cell r="B45">
            <v>1</v>
          </cell>
          <cell r="C45">
            <v>3</v>
          </cell>
          <cell r="D45">
            <v>0</v>
          </cell>
          <cell r="E45">
            <v>0</v>
          </cell>
          <cell r="F45">
            <v>3</v>
          </cell>
          <cell r="G45" t="str">
            <v>PEAT</v>
          </cell>
        </row>
        <row r="46">
          <cell r="A46" t="str">
            <v>Bellevue ISD2021APD</v>
          </cell>
          <cell r="B46">
            <v>1</v>
          </cell>
          <cell r="C46">
            <v>3</v>
          </cell>
          <cell r="D46">
            <v>0</v>
          </cell>
          <cell r="E46">
            <v>0</v>
          </cell>
          <cell r="F46">
            <v>3</v>
          </cell>
          <cell r="G46" t="str">
            <v>PEAT</v>
          </cell>
        </row>
        <row r="47">
          <cell r="A47" t="str">
            <v>Boyd ISD2017APD</v>
          </cell>
          <cell r="B47">
            <v>1</v>
          </cell>
          <cell r="C47">
            <v>3</v>
          </cell>
          <cell r="D47">
            <v>813.68</v>
          </cell>
          <cell r="E47">
            <v>1313.6799999999998</v>
          </cell>
          <cell r="F47">
            <v>3</v>
          </cell>
          <cell r="G47" t="str">
            <v>PEAT</v>
          </cell>
        </row>
        <row r="48">
          <cell r="A48" t="str">
            <v>Boyd ISD2018APD</v>
          </cell>
          <cell r="B48">
            <v>1</v>
          </cell>
          <cell r="C48">
            <v>3</v>
          </cell>
          <cell r="D48">
            <v>11437.470000000001</v>
          </cell>
          <cell r="E48">
            <v>11937.47</v>
          </cell>
          <cell r="F48">
            <v>3</v>
          </cell>
          <cell r="G48" t="str">
            <v>PEAT</v>
          </cell>
        </row>
        <row r="49">
          <cell r="A49" t="str">
            <v>Boyd ISD2018Property</v>
          </cell>
          <cell r="B49">
            <v>1</v>
          </cell>
          <cell r="C49">
            <v>3</v>
          </cell>
          <cell r="D49">
            <v>40498.75</v>
          </cell>
          <cell r="E49">
            <v>50498.75</v>
          </cell>
          <cell r="F49">
            <v>3</v>
          </cell>
          <cell r="G49" t="str">
            <v>PEAT</v>
          </cell>
        </row>
        <row r="50">
          <cell r="A50" t="str">
            <v>Boyd ISD2019APD</v>
          </cell>
          <cell r="B50">
            <v>2</v>
          </cell>
          <cell r="C50">
            <v>6</v>
          </cell>
          <cell r="D50">
            <v>2724.26</v>
          </cell>
          <cell r="E50">
            <v>3724.26</v>
          </cell>
          <cell r="F50">
            <v>3</v>
          </cell>
          <cell r="G50" t="str">
            <v>PEAT</v>
          </cell>
        </row>
        <row r="51">
          <cell r="A51" t="str">
            <v>Boyd ISD2019Property</v>
          </cell>
          <cell r="B51">
            <v>1</v>
          </cell>
          <cell r="C51">
            <v>3</v>
          </cell>
          <cell r="D51">
            <v>13645.1</v>
          </cell>
          <cell r="E51">
            <v>23645.1</v>
          </cell>
          <cell r="F51">
            <v>3</v>
          </cell>
          <cell r="G51" t="str">
            <v>PEAT</v>
          </cell>
        </row>
        <row r="52">
          <cell r="A52" t="str">
            <v>Boyd ISD2020APD</v>
          </cell>
          <cell r="B52">
            <v>1</v>
          </cell>
          <cell r="C52">
            <v>3</v>
          </cell>
          <cell r="D52">
            <v>5060.1400000000003</v>
          </cell>
          <cell r="E52">
            <v>5560.14</v>
          </cell>
          <cell r="F52">
            <v>3</v>
          </cell>
          <cell r="G52" t="str">
            <v>PEAT</v>
          </cell>
        </row>
        <row r="53">
          <cell r="A53" t="str">
            <v>Boyd ISD2020Property</v>
          </cell>
          <cell r="B53">
            <v>1</v>
          </cell>
          <cell r="C53">
            <v>3</v>
          </cell>
          <cell r="D53">
            <v>833</v>
          </cell>
          <cell r="E53">
            <v>32000</v>
          </cell>
          <cell r="F53">
            <v>3</v>
          </cell>
          <cell r="G53" t="str">
            <v>PEAT</v>
          </cell>
        </row>
        <row r="54">
          <cell r="A54" t="str">
            <v>Bronte ISD2019AL</v>
          </cell>
          <cell r="B54">
            <v>1</v>
          </cell>
          <cell r="C54">
            <v>3</v>
          </cell>
          <cell r="D54">
            <v>935.41000000000008</v>
          </cell>
          <cell r="E54">
            <v>935.41</v>
          </cell>
          <cell r="F54">
            <v>3</v>
          </cell>
          <cell r="G54" t="str">
            <v>PEAT</v>
          </cell>
        </row>
        <row r="55">
          <cell r="A55" t="str">
            <v>Bronte ISD2020Property</v>
          </cell>
          <cell r="B55">
            <v>1</v>
          </cell>
          <cell r="C55">
            <v>3</v>
          </cell>
          <cell r="D55">
            <v>68860.42</v>
          </cell>
          <cell r="E55">
            <v>73860.42</v>
          </cell>
          <cell r="F55">
            <v>3</v>
          </cell>
          <cell r="G55" t="str">
            <v>PEAT</v>
          </cell>
        </row>
        <row r="56">
          <cell r="A56" t="str">
            <v>Bronte ISD2021APD</v>
          </cell>
          <cell r="B56">
            <v>1</v>
          </cell>
          <cell r="C56">
            <v>3</v>
          </cell>
          <cell r="D56">
            <v>2705.8300000000004</v>
          </cell>
          <cell r="E56">
            <v>3205.83</v>
          </cell>
          <cell r="F56">
            <v>3</v>
          </cell>
          <cell r="G56" t="str">
            <v>PEAT</v>
          </cell>
        </row>
        <row r="57">
          <cell r="A57" t="str">
            <v>Bynum ISD2017Property</v>
          </cell>
          <cell r="B57">
            <v>1</v>
          </cell>
          <cell r="C57">
            <v>3</v>
          </cell>
          <cell r="D57">
            <v>4606.51</v>
          </cell>
          <cell r="E57">
            <v>9606.51</v>
          </cell>
          <cell r="F57">
            <v>3</v>
          </cell>
          <cell r="G57" t="str">
            <v>PEAT</v>
          </cell>
        </row>
        <row r="58">
          <cell r="A58" t="str">
            <v>Bynum ISD2020Property</v>
          </cell>
          <cell r="B58">
            <v>1</v>
          </cell>
          <cell r="C58">
            <v>3</v>
          </cell>
          <cell r="D58">
            <v>103716.17</v>
          </cell>
          <cell r="E58">
            <v>108716.17</v>
          </cell>
          <cell r="F58">
            <v>3</v>
          </cell>
          <cell r="G58" t="str">
            <v>PEAT</v>
          </cell>
        </row>
        <row r="59">
          <cell r="A59" t="str">
            <v>Bynum ISD2021AL</v>
          </cell>
          <cell r="B59">
            <v>2</v>
          </cell>
          <cell r="C59">
            <v>6</v>
          </cell>
          <cell r="D59">
            <v>6539.04</v>
          </cell>
          <cell r="E59">
            <v>10166.950000000001</v>
          </cell>
          <cell r="F59">
            <v>3</v>
          </cell>
          <cell r="G59" t="str">
            <v>PEAT</v>
          </cell>
        </row>
        <row r="60">
          <cell r="A60" t="str">
            <v>Bynum ISD2021APD</v>
          </cell>
          <cell r="B60">
            <v>1</v>
          </cell>
          <cell r="C60">
            <v>3</v>
          </cell>
          <cell r="D60">
            <v>832.24</v>
          </cell>
          <cell r="E60">
            <v>1332.24</v>
          </cell>
          <cell r="F60">
            <v>3</v>
          </cell>
          <cell r="G60" t="str">
            <v>PEAT</v>
          </cell>
        </row>
        <row r="61">
          <cell r="A61" t="str">
            <v>Canadian ISD2019ELL</v>
          </cell>
          <cell r="B61">
            <v>1</v>
          </cell>
          <cell r="C61">
            <v>3</v>
          </cell>
          <cell r="D61">
            <v>17519.239999999998</v>
          </cell>
          <cell r="E61">
            <v>17519.240000000002</v>
          </cell>
          <cell r="F61">
            <v>3</v>
          </cell>
          <cell r="G61" t="str">
            <v>PEAT</v>
          </cell>
        </row>
        <row r="62">
          <cell r="A62" t="str">
            <v>Canadian ISD2021AL</v>
          </cell>
          <cell r="B62">
            <v>1</v>
          </cell>
          <cell r="C62">
            <v>3</v>
          </cell>
          <cell r="D62">
            <v>0</v>
          </cell>
          <cell r="E62">
            <v>0</v>
          </cell>
          <cell r="F62">
            <v>3</v>
          </cell>
          <cell r="G62" t="str">
            <v>PEAT</v>
          </cell>
        </row>
        <row r="63">
          <cell r="A63" t="str">
            <v>Carlisle ISD2018APD</v>
          </cell>
          <cell r="B63">
            <v>1</v>
          </cell>
          <cell r="C63">
            <v>3</v>
          </cell>
          <cell r="D63">
            <v>7766.14</v>
          </cell>
          <cell r="E63">
            <v>7766.14</v>
          </cell>
          <cell r="F63">
            <v>3</v>
          </cell>
          <cell r="G63" t="str">
            <v>PEAT</v>
          </cell>
        </row>
        <row r="64">
          <cell r="A64" t="str">
            <v>Carlisle ISD2018Property</v>
          </cell>
          <cell r="B64">
            <v>2</v>
          </cell>
          <cell r="C64">
            <v>6</v>
          </cell>
          <cell r="D64">
            <v>147269.63000000003</v>
          </cell>
          <cell r="E64">
            <v>154769.63</v>
          </cell>
          <cell r="F64">
            <v>3</v>
          </cell>
          <cell r="G64" t="str">
            <v>PEAT</v>
          </cell>
        </row>
        <row r="65">
          <cell r="A65" t="str">
            <v>Carlisle ISD2020Property</v>
          </cell>
          <cell r="B65">
            <v>1</v>
          </cell>
          <cell r="C65">
            <v>3</v>
          </cell>
          <cell r="D65">
            <v>562836.47999999998</v>
          </cell>
          <cell r="E65">
            <v>1505000</v>
          </cell>
          <cell r="F65">
            <v>3</v>
          </cell>
          <cell r="G65" t="str">
            <v>PEAT</v>
          </cell>
        </row>
        <row r="66">
          <cell r="A66" t="str">
            <v>Cayuga ISD2017APD</v>
          </cell>
          <cell r="B66">
            <v>1</v>
          </cell>
          <cell r="C66">
            <v>3</v>
          </cell>
          <cell r="D66">
            <v>1531</v>
          </cell>
          <cell r="E66">
            <v>2031</v>
          </cell>
          <cell r="F66">
            <v>3</v>
          </cell>
          <cell r="G66" t="str">
            <v>PEAT</v>
          </cell>
        </row>
        <row r="67">
          <cell r="A67" t="str">
            <v>Cayuga ISD2018AL</v>
          </cell>
          <cell r="B67">
            <v>2</v>
          </cell>
          <cell r="C67">
            <v>6</v>
          </cell>
          <cell r="D67">
            <v>0</v>
          </cell>
          <cell r="E67">
            <v>0</v>
          </cell>
          <cell r="F67">
            <v>3</v>
          </cell>
          <cell r="G67" t="str">
            <v>PEAT</v>
          </cell>
        </row>
        <row r="68">
          <cell r="A68" t="str">
            <v>Cayuga ISD2018APD</v>
          </cell>
          <cell r="B68">
            <v>3</v>
          </cell>
          <cell r="C68">
            <v>9</v>
          </cell>
          <cell r="D68">
            <v>18149.169999999998</v>
          </cell>
          <cell r="E68">
            <v>10192.17</v>
          </cell>
          <cell r="F68">
            <v>3</v>
          </cell>
          <cell r="G68" t="str">
            <v>PEAT</v>
          </cell>
        </row>
        <row r="69">
          <cell r="A69" t="str">
            <v>Cayuga ISD2018Property</v>
          </cell>
          <cell r="B69">
            <v>1</v>
          </cell>
          <cell r="C69">
            <v>3</v>
          </cell>
          <cell r="D69">
            <v>0</v>
          </cell>
          <cell r="E69">
            <v>0</v>
          </cell>
          <cell r="F69">
            <v>3</v>
          </cell>
          <cell r="G69" t="str">
            <v>PEAT</v>
          </cell>
        </row>
        <row r="70">
          <cell r="A70" t="str">
            <v>Cayuga ISD2019APD</v>
          </cell>
          <cell r="B70">
            <v>1</v>
          </cell>
          <cell r="C70">
            <v>3</v>
          </cell>
          <cell r="D70">
            <v>2108.75</v>
          </cell>
          <cell r="E70">
            <v>2608.75</v>
          </cell>
          <cell r="F70">
            <v>3</v>
          </cell>
          <cell r="G70" t="str">
            <v>PEAT</v>
          </cell>
        </row>
        <row r="71">
          <cell r="A71" t="str">
            <v>Cayuga ISD2020Property</v>
          </cell>
          <cell r="B71">
            <v>1</v>
          </cell>
          <cell r="C71">
            <v>3</v>
          </cell>
          <cell r="D71">
            <v>7776.5</v>
          </cell>
          <cell r="E71">
            <v>12776.5</v>
          </cell>
          <cell r="F71">
            <v>3</v>
          </cell>
          <cell r="G71" t="str">
            <v>PEAT</v>
          </cell>
        </row>
        <row r="72">
          <cell r="A72" t="str">
            <v>Cayuga ISD2021AL</v>
          </cell>
          <cell r="B72">
            <v>1</v>
          </cell>
          <cell r="C72">
            <v>3</v>
          </cell>
          <cell r="D72">
            <v>0</v>
          </cell>
          <cell r="E72">
            <v>10000</v>
          </cell>
          <cell r="F72">
            <v>3</v>
          </cell>
          <cell r="G72" t="str">
            <v>PEAT</v>
          </cell>
        </row>
        <row r="73">
          <cell r="A73" t="str">
            <v>Chillicothe ISD2019APD</v>
          </cell>
          <cell r="B73">
            <v>1</v>
          </cell>
          <cell r="C73">
            <v>3</v>
          </cell>
          <cell r="D73">
            <v>7791.0599999999995</v>
          </cell>
          <cell r="E73">
            <v>8291.0600000000013</v>
          </cell>
          <cell r="F73">
            <v>3</v>
          </cell>
          <cell r="G73" t="str">
            <v>PEAT</v>
          </cell>
        </row>
        <row r="74">
          <cell r="A74" t="str">
            <v>Chillicothe ISD2021AL</v>
          </cell>
          <cell r="B74">
            <v>1</v>
          </cell>
          <cell r="C74">
            <v>3</v>
          </cell>
          <cell r="D74">
            <v>0</v>
          </cell>
          <cell r="E74">
            <v>0</v>
          </cell>
          <cell r="F74">
            <v>3</v>
          </cell>
          <cell r="G74" t="str">
            <v>PEAT</v>
          </cell>
        </row>
        <row r="75">
          <cell r="A75" t="str">
            <v>Chillicothe ISD2021APD</v>
          </cell>
          <cell r="B75">
            <v>1</v>
          </cell>
          <cell r="C75">
            <v>3</v>
          </cell>
          <cell r="D75">
            <v>20717.34</v>
          </cell>
          <cell r="E75">
            <v>21650</v>
          </cell>
          <cell r="F75">
            <v>3</v>
          </cell>
          <cell r="G75" t="str">
            <v>PEAT</v>
          </cell>
        </row>
        <row r="76">
          <cell r="A76" t="str">
            <v>Chisum ISD2018APD</v>
          </cell>
          <cell r="B76">
            <v>1</v>
          </cell>
          <cell r="C76">
            <v>3</v>
          </cell>
          <cell r="D76">
            <v>2630.6400000000003</v>
          </cell>
          <cell r="E76">
            <v>3130.64</v>
          </cell>
          <cell r="F76">
            <v>3</v>
          </cell>
          <cell r="G76" t="str">
            <v>PEAT</v>
          </cell>
        </row>
        <row r="77">
          <cell r="A77" t="str">
            <v>Chisum ISD2018Property</v>
          </cell>
          <cell r="B77">
            <v>1</v>
          </cell>
          <cell r="C77">
            <v>3</v>
          </cell>
          <cell r="D77">
            <v>437.5</v>
          </cell>
          <cell r="E77">
            <v>687.5</v>
          </cell>
          <cell r="F77">
            <v>3</v>
          </cell>
          <cell r="G77" t="str">
            <v>PEAT</v>
          </cell>
        </row>
        <row r="78">
          <cell r="A78" t="str">
            <v>Chisum ISD2019Property</v>
          </cell>
          <cell r="B78">
            <v>1</v>
          </cell>
          <cell r="C78">
            <v>3</v>
          </cell>
          <cell r="D78">
            <v>782</v>
          </cell>
          <cell r="E78">
            <v>782</v>
          </cell>
          <cell r="F78">
            <v>3</v>
          </cell>
          <cell r="G78" t="str">
            <v>PEAT</v>
          </cell>
        </row>
        <row r="79">
          <cell r="A79" t="str">
            <v>Chisum ISD2020AL</v>
          </cell>
          <cell r="B79">
            <v>1</v>
          </cell>
          <cell r="C79">
            <v>3</v>
          </cell>
          <cell r="D79">
            <v>704.14</v>
          </cell>
          <cell r="E79">
            <v>704.14</v>
          </cell>
          <cell r="F79">
            <v>3</v>
          </cell>
          <cell r="G79" t="str">
            <v>PEAT</v>
          </cell>
        </row>
        <row r="80">
          <cell r="A80" t="str">
            <v>Chisum ISD2020APD</v>
          </cell>
          <cell r="B80">
            <v>1</v>
          </cell>
          <cell r="C80">
            <v>3</v>
          </cell>
          <cell r="D80">
            <v>0</v>
          </cell>
          <cell r="E80">
            <v>0</v>
          </cell>
          <cell r="F80">
            <v>3</v>
          </cell>
          <cell r="G80" t="str">
            <v>PEAT</v>
          </cell>
        </row>
        <row r="81">
          <cell r="A81" t="str">
            <v>Chisum ISD2020Property</v>
          </cell>
          <cell r="B81">
            <v>2</v>
          </cell>
          <cell r="C81">
            <v>6</v>
          </cell>
          <cell r="D81">
            <v>5455.67</v>
          </cell>
          <cell r="E81">
            <v>10455.67</v>
          </cell>
          <cell r="F81">
            <v>3</v>
          </cell>
          <cell r="G81" t="str">
            <v>PEAT</v>
          </cell>
        </row>
        <row r="82">
          <cell r="A82" t="str">
            <v>Chisum ISD2021AL</v>
          </cell>
          <cell r="B82">
            <v>1</v>
          </cell>
          <cell r="C82">
            <v>3</v>
          </cell>
          <cell r="D82">
            <v>10376.51</v>
          </cell>
          <cell r="E82">
            <v>12550</v>
          </cell>
          <cell r="F82">
            <v>3</v>
          </cell>
          <cell r="G82" t="str">
            <v>PEAT</v>
          </cell>
        </row>
        <row r="83">
          <cell r="A83" t="str">
            <v>Chisum ISD2021APD</v>
          </cell>
          <cell r="B83">
            <v>1</v>
          </cell>
          <cell r="C83">
            <v>3</v>
          </cell>
          <cell r="D83">
            <v>2532.6</v>
          </cell>
          <cell r="E83">
            <v>3032.6</v>
          </cell>
          <cell r="F83">
            <v>3</v>
          </cell>
          <cell r="G83" t="str">
            <v>PEAT</v>
          </cell>
        </row>
        <row r="84">
          <cell r="A84" t="str">
            <v>Chisum ISD2021Property</v>
          </cell>
          <cell r="B84">
            <v>2</v>
          </cell>
          <cell r="C84">
            <v>6</v>
          </cell>
          <cell r="D84">
            <v>426.47</v>
          </cell>
          <cell r="E84">
            <v>7126.47</v>
          </cell>
          <cell r="F84">
            <v>3</v>
          </cell>
          <cell r="G84" t="str">
            <v>PEAT</v>
          </cell>
        </row>
        <row r="85">
          <cell r="A85" t="str">
            <v>City View ISD2018AL</v>
          </cell>
          <cell r="B85">
            <v>1</v>
          </cell>
          <cell r="C85">
            <v>5</v>
          </cell>
          <cell r="D85">
            <v>14994.08</v>
          </cell>
          <cell r="E85">
            <v>14494.08</v>
          </cell>
          <cell r="F85">
            <v>5</v>
          </cell>
          <cell r="G85" t="str">
            <v>TPS</v>
          </cell>
        </row>
        <row r="86">
          <cell r="A86" t="str">
            <v>City View ISD2018Crime</v>
          </cell>
          <cell r="B86">
            <v>1</v>
          </cell>
          <cell r="C86">
            <v>5</v>
          </cell>
          <cell r="D86">
            <v>0</v>
          </cell>
          <cell r="E86">
            <v>0</v>
          </cell>
          <cell r="F86">
            <v>5</v>
          </cell>
          <cell r="G86" t="str">
            <v>TPS</v>
          </cell>
        </row>
        <row r="87">
          <cell r="A87" t="str">
            <v>City View ISD2019Property</v>
          </cell>
          <cell r="B87">
            <v>2</v>
          </cell>
          <cell r="C87">
            <v>6</v>
          </cell>
          <cell r="D87">
            <v>2247962.25</v>
          </cell>
          <cell r="E87">
            <v>2417072.25</v>
          </cell>
          <cell r="F87">
            <v>3</v>
          </cell>
          <cell r="G87" t="str">
            <v>PEAT</v>
          </cell>
        </row>
        <row r="88">
          <cell r="A88" t="str">
            <v>City View ISD2020APD</v>
          </cell>
          <cell r="B88">
            <v>5</v>
          </cell>
          <cell r="C88">
            <v>15</v>
          </cell>
          <cell r="D88">
            <v>30499.350000000002</v>
          </cell>
          <cell r="E88">
            <v>33499.35</v>
          </cell>
          <cell r="F88">
            <v>3</v>
          </cell>
          <cell r="G88" t="str">
            <v>PEAT</v>
          </cell>
        </row>
        <row r="89">
          <cell r="A89" t="str">
            <v>City View ISD2020Property</v>
          </cell>
          <cell r="B89">
            <v>2</v>
          </cell>
          <cell r="C89">
            <v>6</v>
          </cell>
          <cell r="D89">
            <v>37879.79</v>
          </cell>
          <cell r="E89">
            <v>62879.79</v>
          </cell>
          <cell r="F89">
            <v>3</v>
          </cell>
          <cell r="G89" t="str">
            <v>PEAT</v>
          </cell>
        </row>
        <row r="90">
          <cell r="A90" t="str">
            <v>Cleveland ISD2017AL</v>
          </cell>
          <cell r="B90">
            <v>3</v>
          </cell>
          <cell r="C90">
            <v>9</v>
          </cell>
          <cell r="D90">
            <v>9066.58</v>
          </cell>
          <cell r="E90">
            <v>9066.58</v>
          </cell>
          <cell r="F90">
            <v>3</v>
          </cell>
          <cell r="G90" t="str">
            <v>PEAT</v>
          </cell>
        </row>
        <row r="91">
          <cell r="A91" t="str">
            <v>Cleveland ISD2017APD</v>
          </cell>
          <cell r="B91">
            <v>2</v>
          </cell>
          <cell r="C91">
            <v>6</v>
          </cell>
          <cell r="D91">
            <v>26803.03</v>
          </cell>
          <cell r="E91">
            <v>27403.03</v>
          </cell>
          <cell r="F91">
            <v>3</v>
          </cell>
          <cell r="G91" t="str">
            <v>PEAT</v>
          </cell>
        </row>
        <row r="92">
          <cell r="A92" t="str">
            <v>Cleveland ISD2017ELL</v>
          </cell>
          <cell r="B92">
            <v>1</v>
          </cell>
          <cell r="C92">
            <v>3</v>
          </cell>
          <cell r="D92">
            <v>1250</v>
          </cell>
          <cell r="E92">
            <v>1250</v>
          </cell>
          <cell r="F92">
            <v>3</v>
          </cell>
          <cell r="G92" t="str">
            <v>PEAT</v>
          </cell>
        </row>
        <row r="93">
          <cell r="A93" t="str">
            <v>Cleveland ISD2018AL</v>
          </cell>
          <cell r="B93">
            <v>5</v>
          </cell>
          <cell r="C93">
            <v>15</v>
          </cell>
          <cell r="D93">
            <v>125018.23000000001</v>
          </cell>
          <cell r="E93">
            <v>125018.23</v>
          </cell>
          <cell r="F93">
            <v>3</v>
          </cell>
          <cell r="G93" t="str">
            <v>PEAT</v>
          </cell>
        </row>
        <row r="94">
          <cell r="A94" t="str">
            <v>Cleveland ISD2018APD</v>
          </cell>
          <cell r="B94">
            <v>3</v>
          </cell>
          <cell r="C94">
            <v>9</v>
          </cell>
          <cell r="D94">
            <v>19356.71</v>
          </cell>
          <cell r="E94">
            <v>20356.71</v>
          </cell>
          <cell r="F94">
            <v>3</v>
          </cell>
          <cell r="G94" t="str">
            <v>PEAT</v>
          </cell>
        </row>
        <row r="95">
          <cell r="A95" t="str">
            <v>Cleveland ISD2018EB</v>
          </cell>
          <cell r="B95">
            <v>1</v>
          </cell>
          <cell r="C95">
            <v>3</v>
          </cell>
          <cell r="D95">
            <v>1086.06</v>
          </cell>
          <cell r="E95">
            <v>1086.06</v>
          </cell>
          <cell r="F95">
            <v>3</v>
          </cell>
          <cell r="G95" t="str">
            <v>PEAT</v>
          </cell>
        </row>
        <row r="96">
          <cell r="A96" t="str">
            <v>Cleveland ISD2019AL</v>
          </cell>
          <cell r="B96">
            <v>4</v>
          </cell>
          <cell r="C96">
            <v>12</v>
          </cell>
          <cell r="D96">
            <v>12927.919999999998</v>
          </cell>
          <cell r="E96">
            <v>12927.919999999998</v>
          </cell>
          <cell r="F96">
            <v>3</v>
          </cell>
          <cell r="G96" t="str">
            <v>PEAT</v>
          </cell>
        </row>
        <row r="97">
          <cell r="A97" t="str">
            <v>Cleveland ISD2019APD</v>
          </cell>
          <cell r="B97">
            <v>2</v>
          </cell>
          <cell r="C97">
            <v>6</v>
          </cell>
          <cell r="D97">
            <v>22089.58</v>
          </cell>
          <cell r="E97">
            <v>1548.2100000000019</v>
          </cell>
          <cell r="F97">
            <v>3</v>
          </cell>
          <cell r="G97" t="str">
            <v>PEAT</v>
          </cell>
        </row>
        <row r="98">
          <cell r="A98" t="str">
            <v>Cleveland ISD2019GL</v>
          </cell>
          <cell r="B98">
            <v>1</v>
          </cell>
          <cell r="C98">
            <v>3</v>
          </cell>
          <cell r="D98">
            <v>0</v>
          </cell>
          <cell r="E98">
            <v>0</v>
          </cell>
          <cell r="F98">
            <v>3</v>
          </cell>
          <cell r="G98" t="str">
            <v>PEAT</v>
          </cell>
        </row>
        <row r="99">
          <cell r="A99" t="str">
            <v>Cleveland ISD2019Property</v>
          </cell>
          <cell r="B99">
            <v>1</v>
          </cell>
          <cell r="C99">
            <v>3</v>
          </cell>
          <cell r="D99">
            <v>12074</v>
          </cell>
          <cell r="E99">
            <v>12574</v>
          </cell>
          <cell r="F99">
            <v>3</v>
          </cell>
          <cell r="G99" t="str">
            <v>PEAT</v>
          </cell>
        </row>
        <row r="100">
          <cell r="A100" t="str">
            <v>Cleveland ISD2020AL</v>
          </cell>
          <cell r="B100">
            <v>4</v>
          </cell>
          <cell r="C100">
            <v>12</v>
          </cell>
          <cell r="D100">
            <v>31945.489999999998</v>
          </cell>
          <cell r="E100">
            <v>31820.49</v>
          </cell>
          <cell r="F100">
            <v>3</v>
          </cell>
          <cell r="G100" t="str">
            <v>PEAT</v>
          </cell>
        </row>
        <row r="101">
          <cell r="A101" t="str">
            <v>Cleveland ISD2020Property</v>
          </cell>
          <cell r="B101">
            <v>2</v>
          </cell>
          <cell r="C101">
            <v>6</v>
          </cell>
          <cell r="D101">
            <v>802651.76</v>
          </cell>
          <cell r="E101">
            <v>813151.76</v>
          </cell>
          <cell r="F101">
            <v>3</v>
          </cell>
          <cell r="G101" t="str">
            <v>PEAT</v>
          </cell>
        </row>
        <row r="102">
          <cell r="A102" t="str">
            <v>Cleveland ISD2021AL</v>
          </cell>
          <cell r="B102">
            <v>5</v>
          </cell>
          <cell r="C102">
            <v>15</v>
          </cell>
          <cell r="D102">
            <v>14477.31</v>
          </cell>
          <cell r="E102">
            <v>21110.26</v>
          </cell>
          <cell r="F102">
            <v>3</v>
          </cell>
          <cell r="G102" t="str">
            <v>PEAT</v>
          </cell>
        </row>
        <row r="103">
          <cell r="A103" t="str">
            <v>Cleveland ISD2021APD</v>
          </cell>
          <cell r="B103">
            <v>1</v>
          </cell>
          <cell r="C103">
            <v>3</v>
          </cell>
          <cell r="D103">
            <v>14460.93</v>
          </cell>
          <cell r="E103">
            <v>15000</v>
          </cell>
          <cell r="F103">
            <v>3</v>
          </cell>
          <cell r="G103" t="str">
            <v>PEAT</v>
          </cell>
        </row>
        <row r="104">
          <cell r="A104" t="str">
            <v>Clyde CISD2017AL</v>
          </cell>
          <cell r="B104">
            <v>2</v>
          </cell>
          <cell r="C104">
            <v>12</v>
          </cell>
          <cell r="D104">
            <v>8025</v>
          </cell>
          <cell r="E104">
            <v>8025</v>
          </cell>
          <cell r="F104">
            <v>6</v>
          </cell>
          <cell r="G104" t="str">
            <v>TREA</v>
          </cell>
        </row>
        <row r="105">
          <cell r="A105" t="str">
            <v>Clyde CISD2021Property</v>
          </cell>
          <cell r="B105">
            <v>1</v>
          </cell>
          <cell r="C105">
            <v>3</v>
          </cell>
          <cell r="D105">
            <v>0</v>
          </cell>
          <cell r="E105">
            <v>0</v>
          </cell>
          <cell r="F105">
            <v>3</v>
          </cell>
          <cell r="G105" t="str">
            <v>PEAT</v>
          </cell>
        </row>
        <row r="106">
          <cell r="A106" t="str">
            <v>Cross Plains ISD2019AL</v>
          </cell>
          <cell r="B106">
            <v>1</v>
          </cell>
          <cell r="C106">
            <v>3</v>
          </cell>
          <cell r="D106">
            <v>944.27</v>
          </cell>
          <cell r="E106">
            <v>944.27</v>
          </cell>
          <cell r="F106">
            <v>3</v>
          </cell>
          <cell r="G106" t="str">
            <v>PEAT</v>
          </cell>
        </row>
        <row r="107">
          <cell r="A107" t="str">
            <v>DeLeon ISD2017APD</v>
          </cell>
          <cell r="B107">
            <v>6</v>
          </cell>
          <cell r="C107">
            <v>18</v>
          </cell>
          <cell r="D107">
            <v>23992.73</v>
          </cell>
          <cell r="E107">
            <v>24492.73</v>
          </cell>
          <cell r="F107">
            <v>3</v>
          </cell>
          <cell r="G107" t="str">
            <v>PEAT</v>
          </cell>
        </row>
        <row r="108">
          <cell r="A108" t="str">
            <v>DeLeon ISD2017Property</v>
          </cell>
          <cell r="B108">
            <v>2</v>
          </cell>
          <cell r="C108">
            <v>6</v>
          </cell>
          <cell r="D108">
            <v>2331969.9899999998</v>
          </cell>
          <cell r="E108">
            <v>2382219.9899999998</v>
          </cell>
          <cell r="F108">
            <v>3</v>
          </cell>
          <cell r="G108" t="str">
            <v>PEAT</v>
          </cell>
        </row>
        <row r="109">
          <cell r="A109" t="str">
            <v>DeLeon ISD2018APD</v>
          </cell>
          <cell r="B109">
            <v>3</v>
          </cell>
          <cell r="C109">
            <v>9</v>
          </cell>
          <cell r="D109">
            <v>327.31</v>
          </cell>
          <cell r="E109">
            <v>827.31</v>
          </cell>
          <cell r="F109">
            <v>3</v>
          </cell>
          <cell r="G109" t="str">
            <v>PEAT</v>
          </cell>
        </row>
        <row r="110">
          <cell r="A110" t="str">
            <v>DeLeon ISD2018Property</v>
          </cell>
          <cell r="B110">
            <v>2</v>
          </cell>
          <cell r="C110">
            <v>6</v>
          </cell>
          <cell r="D110">
            <v>10581.199999999999</v>
          </cell>
          <cell r="E110">
            <v>30387.699999999997</v>
          </cell>
          <cell r="F110">
            <v>3</v>
          </cell>
          <cell r="G110" t="str">
            <v>PEAT</v>
          </cell>
        </row>
        <row r="111">
          <cell r="A111" t="str">
            <v>DeLeon ISD2020APD</v>
          </cell>
          <cell r="B111">
            <v>1</v>
          </cell>
          <cell r="C111">
            <v>3</v>
          </cell>
          <cell r="D111">
            <v>50</v>
          </cell>
          <cell r="E111">
            <v>50</v>
          </cell>
          <cell r="F111">
            <v>3</v>
          </cell>
          <cell r="G111" t="str">
            <v>PEAT</v>
          </cell>
        </row>
        <row r="112">
          <cell r="A112" t="str">
            <v>DeLeon ISD2020Property</v>
          </cell>
          <cell r="B112">
            <v>2</v>
          </cell>
          <cell r="C112">
            <v>6</v>
          </cell>
          <cell r="D112">
            <v>128604.09</v>
          </cell>
          <cell r="E112">
            <v>138604.09</v>
          </cell>
          <cell r="F112">
            <v>3</v>
          </cell>
          <cell r="G112" t="str">
            <v>PEAT</v>
          </cell>
        </row>
        <row r="113">
          <cell r="A113" t="str">
            <v>East Texas Charter School2017APD</v>
          </cell>
          <cell r="B113">
            <v>1</v>
          </cell>
          <cell r="C113">
            <v>3</v>
          </cell>
          <cell r="D113">
            <v>5011.9699999999993</v>
          </cell>
          <cell r="E113">
            <v>5511.97</v>
          </cell>
          <cell r="F113">
            <v>3</v>
          </cell>
          <cell r="G113" t="str">
            <v>PEAT</v>
          </cell>
        </row>
        <row r="114">
          <cell r="A114" t="str">
            <v>East Texas Charter School2018APD</v>
          </cell>
          <cell r="B114">
            <v>1</v>
          </cell>
          <cell r="C114">
            <v>3</v>
          </cell>
          <cell r="D114">
            <v>219</v>
          </cell>
          <cell r="E114">
            <v>219</v>
          </cell>
          <cell r="F114">
            <v>3</v>
          </cell>
          <cell r="G114" t="str">
            <v>PEAT</v>
          </cell>
        </row>
        <row r="115">
          <cell r="A115" t="str">
            <v>East Texas Charter School2020Property</v>
          </cell>
          <cell r="B115">
            <v>1</v>
          </cell>
          <cell r="C115">
            <v>3</v>
          </cell>
          <cell r="D115">
            <v>13788.3</v>
          </cell>
          <cell r="E115">
            <v>18788.3</v>
          </cell>
          <cell r="F115">
            <v>3</v>
          </cell>
          <cell r="G115" t="str">
            <v>PEAT</v>
          </cell>
        </row>
        <row r="116">
          <cell r="A116" t="str">
            <v>Electra ISD2017APD</v>
          </cell>
          <cell r="B116">
            <v>10</v>
          </cell>
          <cell r="C116">
            <v>30</v>
          </cell>
          <cell r="D116">
            <v>33045.83</v>
          </cell>
          <cell r="E116">
            <v>33045.83</v>
          </cell>
          <cell r="F116">
            <v>3</v>
          </cell>
          <cell r="G116" t="str">
            <v>PEAT</v>
          </cell>
        </row>
        <row r="117">
          <cell r="A117" t="str">
            <v>Electra ISD2017Property</v>
          </cell>
          <cell r="B117">
            <v>2</v>
          </cell>
          <cell r="C117">
            <v>6</v>
          </cell>
          <cell r="D117">
            <v>4409867.0199999996</v>
          </cell>
          <cell r="E117">
            <v>4459867.0199999996</v>
          </cell>
          <cell r="F117">
            <v>3</v>
          </cell>
          <cell r="G117" t="str">
            <v>PEAT</v>
          </cell>
        </row>
        <row r="118">
          <cell r="A118" t="str">
            <v>Electra ISD2019AL</v>
          </cell>
          <cell r="B118">
            <v>1</v>
          </cell>
          <cell r="C118">
            <v>3</v>
          </cell>
          <cell r="D118">
            <v>1872.9499999999998</v>
          </cell>
          <cell r="E118">
            <v>1872.95</v>
          </cell>
          <cell r="F118">
            <v>3</v>
          </cell>
          <cell r="G118" t="str">
            <v>PEAT</v>
          </cell>
        </row>
        <row r="119">
          <cell r="A119" t="str">
            <v>Elkhart ISD2017AL</v>
          </cell>
          <cell r="B119">
            <v>1</v>
          </cell>
          <cell r="C119">
            <v>3</v>
          </cell>
          <cell r="D119">
            <v>4326.08</v>
          </cell>
          <cell r="E119">
            <v>4326.08</v>
          </cell>
          <cell r="F119">
            <v>3</v>
          </cell>
          <cell r="G119" t="str">
            <v>PEAT</v>
          </cell>
        </row>
        <row r="120">
          <cell r="A120" t="str">
            <v>Elkhart ISD2018Property</v>
          </cell>
          <cell r="B120">
            <v>1</v>
          </cell>
          <cell r="C120">
            <v>3</v>
          </cell>
          <cell r="D120">
            <v>739.5</v>
          </cell>
          <cell r="E120">
            <v>739.5</v>
          </cell>
          <cell r="F120">
            <v>3</v>
          </cell>
          <cell r="G120" t="str">
            <v>PEAT</v>
          </cell>
        </row>
        <row r="121">
          <cell r="A121" t="str">
            <v>Elkhart ISD2019APD</v>
          </cell>
          <cell r="B121">
            <v>1</v>
          </cell>
          <cell r="C121">
            <v>3</v>
          </cell>
          <cell r="D121">
            <v>0</v>
          </cell>
          <cell r="E121">
            <v>0</v>
          </cell>
          <cell r="F121">
            <v>3</v>
          </cell>
          <cell r="G121" t="str">
            <v>PEAT</v>
          </cell>
        </row>
        <row r="122">
          <cell r="A122" t="str">
            <v>Elkhart ISD2019Property</v>
          </cell>
          <cell r="B122">
            <v>1</v>
          </cell>
          <cell r="C122">
            <v>3</v>
          </cell>
          <cell r="D122">
            <v>6279.1</v>
          </cell>
          <cell r="E122">
            <v>16279.1</v>
          </cell>
          <cell r="F122">
            <v>3</v>
          </cell>
          <cell r="G122" t="str">
            <v>PEAT</v>
          </cell>
        </row>
        <row r="123">
          <cell r="A123" t="str">
            <v>Elkhart ISD2020Property</v>
          </cell>
          <cell r="B123">
            <v>3</v>
          </cell>
          <cell r="C123">
            <v>9</v>
          </cell>
          <cell r="D123">
            <v>115965.15</v>
          </cell>
          <cell r="E123">
            <v>135965.15000000002</v>
          </cell>
          <cell r="F123">
            <v>3</v>
          </cell>
          <cell r="G123" t="str">
            <v>PEAT</v>
          </cell>
        </row>
        <row r="124">
          <cell r="A124" t="str">
            <v>Elkhart ISD2021AL</v>
          </cell>
          <cell r="B124">
            <v>4</v>
          </cell>
          <cell r="C124">
            <v>12</v>
          </cell>
          <cell r="D124">
            <v>32083.479999999996</v>
          </cell>
          <cell r="E124">
            <v>38551.81</v>
          </cell>
          <cell r="F124">
            <v>3</v>
          </cell>
          <cell r="G124" t="str">
            <v>PEAT</v>
          </cell>
        </row>
        <row r="125">
          <cell r="A125" t="str">
            <v>Elkhart ISD2021APD</v>
          </cell>
          <cell r="B125">
            <v>3</v>
          </cell>
          <cell r="C125">
            <v>9</v>
          </cell>
          <cell r="D125">
            <v>5772.65</v>
          </cell>
          <cell r="E125">
            <v>16414.41</v>
          </cell>
          <cell r="F125">
            <v>3</v>
          </cell>
          <cell r="G125" t="str">
            <v>PEAT</v>
          </cell>
        </row>
        <row r="126">
          <cell r="A126" t="str">
            <v>Elkhart ISD2021GL</v>
          </cell>
          <cell r="B126">
            <v>1</v>
          </cell>
          <cell r="C126">
            <v>3</v>
          </cell>
          <cell r="D126">
            <v>0</v>
          </cell>
          <cell r="E126">
            <v>0</v>
          </cell>
          <cell r="F126">
            <v>3</v>
          </cell>
          <cell r="G126" t="str">
            <v>PEAT</v>
          </cell>
        </row>
        <row r="127">
          <cell r="A127" t="str">
            <v>Eula ISD2017AL</v>
          </cell>
          <cell r="B127">
            <v>1</v>
          </cell>
          <cell r="C127">
            <v>6</v>
          </cell>
          <cell r="D127">
            <v>1783</v>
          </cell>
          <cell r="E127">
            <v>1783</v>
          </cell>
          <cell r="F127">
            <v>6</v>
          </cell>
          <cell r="G127" t="str">
            <v>TREA</v>
          </cell>
        </row>
        <row r="128">
          <cell r="A128" t="str">
            <v>Eula ISD2018APD</v>
          </cell>
          <cell r="B128">
            <v>2</v>
          </cell>
          <cell r="C128">
            <v>12</v>
          </cell>
          <cell r="D128">
            <v>8206</v>
          </cell>
          <cell r="E128">
            <v>8206</v>
          </cell>
          <cell r="F128">
            <v>6</v>
          </cell>
          <cell r="G128" t="str">
            <v>TREA</v>
          </cell>
        </row>
        <row r="129">
          <cell r="A129" t="str">
            <v>Eula ISD2019APD</v>
          </cell>
          <cell r="B129">
            <v>1</v>
          </cell>
          <cell r="C129">
            <v>3</v>
          </cell>
          <cell r="D129">
            <v>5376.11</v>
          </cell>
          <cell r="E129">
            <v>5876.11</v>
          </cell>
          <cell r="F129">
            <v>3</v>
          </cell>
          <cell r="G129" t="str">
            <v>PEAT</v>
          </cell>
        </row>
        <row r="130">
          <cell r="A130" t="str">
            <v>Eula ISD2020APD</v>
          </cell>
          <cell r="B130">
            <v>1</v>
          </cell>
          <cell r="C130">
            <v>3</v>
          </cell>
          <cell r="D130">
            <v>3938.28</v>
          </cell>
          <cell r="E130">
            <v>4438.2800000000007</v>
          </cell>
          <cell r="F130">
            <v>3</v>
          </cell>
          <cell r="G130" t="str">
            <v>PEAT</v>
          </cell>
        </row>
        <row r="131">
          <cell r="A131" t="str">
            <v>Eula ISD2020Property</v>
          </cell>
          <cell r="B131">
            <v>2</v>
          </cell>
          <cell r="C131">
            <v>6</v>
          </cell>
          <cell r="D131">
            <v>51404.270000000004</v>
          </cell>
          <cell r="E131">
            <v>56904.27</v>
          </cell>
          <cell r="F131">
            <v>3</v>
          </cell>
          <cell r="G131" t="str">
            <v>PEAT</v>
          </cell>
        </row>
        <row r="132">
          <cell r="A132" t="str">
            <v>Farmersville ISD2017Property</v>
          </cell>
          <cell r="B132">
            <v>1</v>
          </cell>
          <cell r="C132">
            <v>1</v>
          </cell>
          <cell r="D132">
            <v>0</v>
          </cell>
          <cell r="E132">
            <v>0</v>
          </cell>
          <cell r="F132">
            <v>1</v>
          </cell>
          <cell r="G132" t="str">
            <v>Hartford</v>
          </cell>
        </row>
        <row r="133">
          <cell r="A133" t="str">
            <v>Farmersville ISD2018Property</v>
          </cell>
          <cell r="B133">
            <v>1</v>
          </cell>
          <cell r="C133">
            <v>1</v>
          </cell>
          <cell r="D133">
            <v>0</v>
          </cell>
          <cell r="E133">
            <v>0</v>
          </cell>
          <cell r="F133">
            <v>1</v>
          </cell>
          <cell r="G133" t="str">
            <v>Hartford</v>
          </cell>
        </row>
        <row r="134">
          <cell r="A134" t="str">
            <v>Farmersville ISD2019Property</v>
          </cell>
          <cell r="B134">
            <v>1</v>
          </cell>
          <cell r="C134">
            <v>1</v>
          </cell>
          <cell r="D134">
            <v>0</v>
          </cell>
          <cell r="E134">
            <v>0</v>
          </cell>
          <cell r="F134">
            <v>1</v>
          </cell>
          <cell r="G134" t="str">
            <v>Hartford</v>
          </cell>
        </row>
        <row r="135">
          <cell r="A135" t="str">
            <v>Farmersville ISD2020AL</v>
          </cell>
          <cell r="B135">
            <v>1</v>
          </cell>
          <cell r="C135">
            <v>3</v>
          </cell>
          <cell r="D135">
            <v>2080.69</v>
          </cell>
          <cell r="E135">
            <v>2080.69</v>
          </cell>
          <cell r="F135">
            <v>3</v>
          </cell>
          <cell r="G135" t="str">
            <v>PEAT</v>
          </cell>
        </row>
        <row r="136">
          <cell r="A136" t="str">
            <v>Farmersville ISD2020APD</v>
          </cell>
          <cell r="B136">
            <v>1</v>
          </cell>
          <cell r="C136">
            <v>3</v>
          </cell>
          <cell r="D136">
            <v>1070.77</v>
          </cell>
          <cell r="E136">
            <v>2070.77</v>
          </cell>
          <cell r="F136">
            <v>3</v>
          </cell>
          <cell r="G136" t="str">
            <v>PEAT</v>
          </cell>
        </row>
        <row r="137">
          <cell r="A137" t="str">
            <v>Farmersville ISD2020Property</v>
          </cell>
          <cell r="B137">
            <v>1</v>
          </cell>
          <cell r="C137">
            <v>3</v>
          </cell>
          <cell r="D137">
            <v>0</v>
          </cell>
          <cell r="E137">
            <v>0</v>
          </cell>
          <cell r="F137">
            <v>3</v>
          </cell>
          <cell r="G137" t="str">
            <v>PEAT</v>
          </cell>
        </row>
        <row r="138">
          <cell r="A138" t="str">
            <v>Farmersville ISD2021AL</v>
          </cell>
          <cell r="B138">
            <v>2</v>
          </cell>
          <cell r="C138">
            <v>6</v>
          </cell>
          <cell r="D138">
            <v>12066.789999999999</v>
          </cell>
          <cell r="E138">
            <v>13005.98</v>
          </cell>
          <cell r="F138">
            <v>3</v>
          </cell>
          <cell r="G138" t="str">
            <v>PEAT</v>
          </cell>
        </row>
        <row r="139">
          <cell r="A139" t="str">
            <v>Farmersville ISD2021APD</v>
          </cell>
          <cell r="B139">
            <v>4</v>
          </cell>
          <cell r="C139">
            <v>12</v>
          </cell>
          <cell r="D139">
            <v>18739.600000000002</v>
          </cell>
          <cell r="E139">
            <v>25539.599999999999</v>
          </cell>
          <cell r="F139">
            <v>3</v>
          </cell>
          <cell r="G139" t="str">
            <v>PEAT</v>
          </cell>
        </row>
        <row r="140">
          <cell r="A140" t="str">
            <v>Farmersville ISD2021LEL</v>
          </cell>
          <cell r="B140">
            <v>1</v>
          </cell>
          <cell r="C140">
            <v>3</v>
          </cell>
          <cell r="D140">
            <v>0</v>
          </cell>
          <cell r="E140">
            <v>0</v>
          </cell>
          <cell r="F140">
            <v>3</v>
          </cell>
          <cell r="G140" t="str">
            <v>PEAT</v>
          </cell>
        </row>
        <row r="141">
          <cell r="A141" t="str">
            <v>Floydada ISD2017AL</v>
          </cell>
          <cell r="B141">
            <v>1</v>
          </cell>
          <cell r="C141">
            <v>3</v>
          </cell>
          <cell r="D141">
            <v>1054.8599999999999</v>
          </cell>
          <cell r="E141">
            <v>1054.8599999999999</v>
          </cell>
          <cell r="F141">
            <v>3</v>
          </cell>
          <cell r="G141" t="str">
            <v>PEAT</v>
          </cell>
        </row>
        <row r="142">
          <cell r="A142" t="str">
            <v>Floydada ISD2017APD</v>
          </cell>
          <cell r="B142">
            <v>1</v>
          </cell>
          <cell r="C142">
            <v>3</v>
          </cell>
          <cell r="D142">
            <v>3434.57</v>
          </cell>
          <cell r="E142">
            <v>4434.57</v>
          </cell>
          <cell r="F142">
            <v>3</v>
          </cell>
          <cell r="G142" t="str">
            <v>PEAT</v>
          </cell>
        </row>
        <row r="143">
          <cell r="A143" t="str">
            <v>Floydada ISD2017Property</v>
          </cell>
          <cell r="B143">
            <v>14</v>
          </cell>
          <cell r="C143">
            <v>42</v>
          </cell>
          <cell r="D143">
            <v>1610911.78</v>
          </cell>
          <cell r="E143">
            <v>1628661.78</v>
          </cell>
          <cell r="F143">
            <v>3</v>
          </cell>
          <cell r="G143" t="str">
            <v>PEAT</v>
          </cell>
        </row>
        <row r="144">
          <cell r="A144" t="str">
            <v>Floydada ISD2018AL</v>
          </cell>
          <cell r="B144">
            <v>1</v>
          </cell>
          <cell r="C144">
            <v>3</v>
          </cell>
          <cell r="D144">
            <v>2768.42</v>
          </cell>
          <cell r="E144">
            <v>2768.42</v>
          </cell>
          <cell r="F144">
            <v>3</v>
          </cell>
          <cell r="G144" t="str">
            <v>PEAT</v>
          </cell>
        </row>
        <row r="145">
          <cell r="A145" t="str">
            <v>Floydada ISD2018APD</v>
          </cell>
          <cell r="B145">
            <v>4</v>
          </cell>
          <cell r="C145">
            <v>12</v>
          </cell>
          <cell r="D145">
            <v>7375.26</v>
          </cell>
          <cell r="E145">
            <v>11375.259999999998</v>
          </cell>
          <cell r="F145">
            <v>3</v>
          </cell>
          <cell r="G145" t="str">
            <v>PEAT</v>
          </cell>
        </row>
        <row r="146">
          <cell r="A146" t="str">
            <v>Floydada ISD2018Property</v>
          </cell>
          <cell r="B146">
            <v>23</v>
          </cell>
          <cell r="C146">
            <v>69</v>
          </cell>
          <cell r="D146">
            <v>8348.7599999999984</v>
          </cell>
          <cell r="E146">
            <v>14098.759999999998</v>
          </cell>
          <cell r="F146">
            <v>3</v>
          </cell>
          <cell r="G146" t="str">
            <v>PEAT</v>
          </cell>
        </row>
        <row r="147">
          <cell r="A147" t="str">
            <v>Floydada ISD2019AL</v>
          </cell>
          <cell r="B147">
            <v>1</v>
          </cell>
          <cell r="C147">
            <v>3</v>
          </cell>
          <cell r="D147">
            <v>3498.93</v>
          </cell>
          <cell r="E147">
            <v>3498.93</v>
          </cell>
          <cell r="F147">
            <v>3</v>
          </cell>
          <cell r="G147" t="str">
            <v>PEAT</v>
          </cell>
        </row>
        <row r="148">
          <cell r="A148" t="str">
            <v>Floydada ISD2019APD</v>
          </cell>
          <cell r="B148">
            <v>2</v>
          </cell>
          <cell r="C148">
            <v>6</v>
          </cell>
          <cell r="D148">
            <v>17857.71</v>
          </cell>
          <cell r="E148">
            <v>18580.41</v>
          </cell>
          <cell r="F148">
            <v>3</v>
          </cell>
          <cell r="G148" t="str">
            <v>PEAT</v>
          </cell>
        </row>
        <row r="149">
          <cell r="A149" t="str">
            <v>Floydada ISD2019Property</v>
          </cell>
          <cell r="B149">
            <v>1</v>
          </cell>
          <cell r="C149">
            <v>3</v>
          </cell>
          <cell r="D149">
            <v>0</v>
          </cell>
          <cell r="E149">
            <v>0</v>
          </cell>
          <cell r="F149">
            <v>3</v>
          </cell>
          <cell r="G149" t="str">
            <v>PEAT</v>
          </cell>
        </row>
        <row r="150">
          <cell r="A150" t="str">
            <v>Floydada ISD2020AL</v>
          </cell>
          <cell r="B150">
            <v>1</v>
          </cell>
          <cell r="C150">
            <v>3</v>
          </cell>
          <cell r="D150">
            <v>2901.01</v>
          </cell>
          <cell r="E150">
            <v>2901.01</v>
          </cell>
          <cell r="F150">
            <v>3</v>
          </cell>
          <cell r="G150" t="str">
            <v>PEAT</v>
          </cell>
        </row>
        <row r="151">
          <cell r="A151" t="str">
            <v>Floydada ISD2021Property</v>
          </cell>
          <cell r="B151">
            <v>1</v>
          </cell>
          <cell r="C151">
            <v>3</v>
          </cell>
          <cell r="D151">
            <v>0</v>
          </cell>
          <cell r="E151">
            <v>993.25</v>
          </cell>
          <cell r="F151">
            <v>3</v>
          </cell>
          <cell r="G151" t="str">
            <v>PEAT</v>
          </cell>
        </row>
        <row r="152">
          <cell r="A152" t="str">
            <v>Frank Phillips College2017AL</v>
          </cell>
          <cell r="B152">
            <v>1</v>
          </cell>
          <cell r="C152">
            <v>3</v>
          </cell>
          <cell r="D152">
            <v>2506.98</v>
          </cell>
          <cell r="E152">
            <v>2506.98</v>
          </cell>
          <cell r="F152">
            <v>3</v>
          </cell>
          <cell r="G152" t="str">
            <v>PEAT</v>
          </cell>
        </row>
        <row r="153">
          <cell r="A153" t="str">
            <v>Frank Phillips College2017APD</v>
          </cell>
          <cell r="B153">
            <v>2</v>
          </cell>
          <cell r="C153">
            <v>6</v>
          </cell>
          <cell r="D153">
            <v>3138</v>
          </cell>
          <cell r="E153">
            <v>3938</v>
          </cell>
          <cell r="F153">
            <v>3</v>
          </cell>
          <cell r="G153" t="str">
            <v>PEAT</v>
          </cell>
        </row>
        <row r="154">
          <cell r="A154" t="str">
            <v>Frank Phillips College2017ELL</v>
          </cell>
          <cell r="B154">
            <v>1</v>
          </cell>
          <cell r="C154">
            <v>3</v>
          </cell>
          <cell r="D154">
            <v>1250</v>
          </cell>
          <cell r="E154">
            <v>1250</v>
          </cell>
          <cell r="F154">
            <v>3</v>
          </cell>
          <cell r="G154" t="str">
            <v>PEAT</v>
          </cell>
        </row>
        <row r="155">
          <cell r="A155" t="str">
            <v>Frank Phillips College2019Property</v>
          </cell>
          <cell r="B155">
            <v>1</v>
          </cell>
          <cell r="C155">
            <v>3</v>
          </cell>
          <cell r="D155">
            <v>0</v>
          </cell>
          <cell r="E155">
            <v>250000</v>
          </cell>
          <cell r="F155">
            <v>3</v>
          </cell>
          <cell r="G155" t="str">
            <v>PEAT</v>
          </cell>
        </row>
        <row r="156">
          <cell r="A156" t="str">
            <v>Frank Phillips College2020Property</v>
          </cell>
          <cell r="B156">
            <v>1</v>
          </cell>
          <cell r="C156">
            <v>3</v>
          </cell>
          <cell r="D156">
            <v>0</v>
          </cell>
          <cell r="E156">
            <v>250000</v>
          </cell>
          <cell r="F156">
            <v>3</v>
          </cell>
          <cell r="G156" t="str">
            <v>PEAT</v>
          </cell>
        </row>
        <row r="157">
          <cell r="A157" t="str">
            <v>Frankston ISD2017AL</v>
          </cell>
          <cell r="B157">
            <v>1</v>
          </cell>
          <cell r="C157">
            <v>3</v>
          </cell>
          <cell r="D157">
            <v>2566.44</v>
          </cell>
          <cell r="E157">
            <v>2566.44</v>
          </cell>
          <cell r="F157">
            <v>3</v>
          </cell>
          <cell r="G157" t="str">
            <v>PEAT</v>
          </cell>
        </row>
        <row r="158">
          <cell r="A158" t="str">
            <v>Frankston ISD2017GL</v>
          </cell>
          <cell r="B158">
            <v>1</v>
          </cell>
          <cell r="C158">
            <v>3</v>
          </cell>
          <cell r="D158">
            <v>0</v>
          </cell>
          <cell r="E158">
            <v>0</v>
          </cell>
          <cell r="F158">
            <v>3</v>
          </cell>
          <cell r="G158" t="str">
            <v>PEAT</v>
          </cell>
        </row>
        <row r="159">
          <cell r="A159" t="str">
            <v>Frankston ISD2017Property</v>
          </cell>
          <cell r="B159">
            <v>1</v>
          </cell>
          <cell r="C159">
            <v>3</v>
          </cell>
          <cell r="D159">
            <v>416.5</v>
          </cell>
          <cell r="E159">
            <v>416.5</v>
          </cell>
          <cell r="F159">
            <v>3</v>
          </cell>
          <cell r="G159" t="str">
            <v>PEAT</v>
          </cell>
        </row>
        <row r="160">
          <cell r="A160" t="str">
            <v>Frankston ISD2018AL</v>
          </cell>
          <cell r="B160">
            <v>1</v>
          </cell>
          <cell r="C160">
            <v>3</v>
          </cell>
          <cell r="D160">
            <v>5327.5099999999993</v>
          </cell>
          <cell r="E160">
            <v>5327.51</v>
          </cell>
          <cell r="F160">
            <v>3</v>
          </cell>
          <cell r="G160" t="str">
            <v>PEAT</v>
          </cell>
        </row>
        <row r="161">
          <cell r="A161" t="str">
            <v>Frankston ISD2018APD</v>
          </cell>
          <cell r="B161">
            <v>1</v>
          </cell>
          <cell r="C161">
            <v>3</v>
          </cell>
          <cell r="D161">
            <v>10131</v>
          </cell>
          <cell r="E161">
            <v>9131</v>
          </cell>
          <cell r="F161">
            <v>3</v>
          </cell>
          <cell r="G161" t="str">
            <v>PEAT</v>
          </cell>
        </row>
        <row r="162">
          <cell r="A162" t="str">
            <v>Frankston ISD2018Property</v>
          </cell>
          <cell r="B162">
            <v>1</v>
          </cell>
          <cell r="C162">
            <v>3</v>
          </cell>
          <cell r="D162">
            <v>4749.9400000000005</v>
          </cell>
          <cell r="E162">
            <v>4999.9399999999996</v>
          </cell>
          <cell r="F162">
            <v>3</v>
          </cell>
          <cell r="G162" t="str">
            <v>PEAT</v>
          </cell>
        </row>
        <row r="163">
          <cell r="A163" t="str">
            <v>Frankston ISD2019Property</v>
          </cell>
          <cell r="B163">
            <v>2</v>
          </cell>
          <cell r="C163">
            <v>6</v>
          </cell>
          <cell r="D163">
            <v>15899.210000000001</v>
          </cell>
          <cell r="E163">
            <v>17899.21</v>
          </cell>
          <cell r="F163">
            <v>3</v>
          </cell>
          <cell r="G163" t="str">
            <v>PEAT</v>
          </cell>
        </row>
        <row r="164">
          <cell r="A164" t="str">
            <v>Frankston ISD2020APD</v>
          </cell>
          <cell r="B164">
            <v>3</v>
          </cell>
          <cell r="C164">
            <v>9</v>
          </cell>
          <cell r="D164">
            <v>21312.18</v>
          </cell>
          <cell r="E164">
            <v>22312.18</v>
          </cell>
          <cell r="F164">
            <v>3</v>
          </cell>
          <cell r="G164" t="str">
            <v>PEAT</v>
          </cell>
        </row>
        <row r="165">
          <cell r="A165" t="str">
            <v>Frankston ISD2020Property</v>
          </cell>
          <cell r="B165">
            <v>1</v>
          </cell>
          <cell r="C165">
            <v>3</v>
          </cell>
          <cell r="D165">
            <v>18755.150000000001</v>
          </cell>
          <cell r="E165">
            <v>21255.15</v>
          </cell>
          <cell r="F165">
            <v>3</v>
          </cell>
          <cell r="G165" t="str">
            <v>PEAT</v>
          </cell>
        </row>
        <row r="166">
          <cell r="A166" t="str">
            <v>Frankston ISD2021APD</v>
          </cell>
          <cell r="B166">
            <v>1</v>
          </cell>
          <cell r="C166">
            <v>3</v>
          </cell>
          <cell r="D166">
            <v>2781.15</v>
          </cell>
          <cell r="E166">
            <v>3281.15</v>
          </cell>
          <cell r="F166">
            <v>3</v>
          </cell>
          <cell r="G166" t="str">
            <v>PEAT</v>
          </cell>
        </row>
        <row r="167">
          <cell r="A167" t="str">
            <v>Frankston ISD2021Property</v>
          </cell>
          <cell r="B167">
            <v>1</v>
          </cell>
          <cell r="C167">
            <v>3</v>
          </cell>
          <cell r="D167">
            <v>0</v>
          </cell>
          <cell r="E167">
            <v>30850</v>
          </cell>
          <cell r="F167">
            <v>3</v>
          </cell>
          <cell r="G167" t="str">
            <v>PEAT</v>
          </cell>
        </row>
        <row r="168">
          <cell r="A168" t="str">
            <v>Garner ISD2017AL</v>
          </cell>
          <cell r="B168">
            <v>1</v>
          </cell>
          <cell r="C168">
            <v>4</v>
          </cell>
          <cell r="D168">
            <v>16830</v>
          </cell>
          <cell r="E168">
            <v>16830</v>
          </cell>
          <cell r="F168">
            <v>4</v>
          </cell>
          <cell r="G168" t="str">
            <v>TASB</v>
          </cell>
        </row>
        <row r="169">
          <cell r="A169" t="str">
            <v>Garrison ISD2020AL</v>
          </cell>
          <cell r="B169">
            <v>1</v>
          </cell>
          <cell r="C169">
            <v>3</v>
          </cell>
          <cell r="D169">
            <v>1712.23</v>
          </cell>
          <cell r="E169">
            <v>1712.23</v>
          </cell>
          <cell r="F169">
            <v>3</v>
          </cell>
          <cell r="G169" t="str">
            <v>PEAT</v>
          </cell>
        </row>
        <row r="170">
          <cell r="A170" t="str">
            <v>Garrison ISD2020APD</v>
          </cell>
          <cell r="B170">
            <v>2</v>
          </cell>
          <cell r="C170">
            <v>6</v>
          </cell>
          <cell r="D170">
            <v>1867.23</v>
          </cell>
          <cell r="E170">
            <v>2867.2300000000005</v>
          </cell>
          <cell r="F170">
            <v>3</v>
          </cell>
          <cell r="G170" t="str">
            <v>PEAT</v>
          </cell>
        </row>
        <row r="171">
          <cell r="A171" t="str">
            <v>Garrison ISD2020Property</v>
          </cell>
          <cell r="B171">
            <v>1</v>
          </cell>
          <cell r="C171">
            <v>3</v>
          </cell>
          <cell r="D171">
            <v>23556.79</v>
          </cell>
          <cell r="E171">
            <v>28556.79</v>
          </cell>
          <cell r="F171">
            <v>3</v>
          </cell>
          <cell r="G171" t="str">
            <v>PEAT</v>
          </cell>
        </row>
        <row r="172">
          <cell r="A172" t="str">
            <v>Garrison ISD2021APD</v>
          </cell>
          <cell r="B172">
            <v>1</v>
          </cell>
          <cell r="C172">
            <v>3</v>
          </cell>
          <cell r="D172">
            <v>0</v>
          </cell>
          <cell r="E172">
            <v>0</v>
          </cell>
          <cell r="F172">
            <v>3</v>
          </cell>
          <cell r="G172" t="str">
            <v>PEAT</v>
          </cell>
        </row>
        <row r="173">
          <cell r="A173" t="str">
            <v>Gold-Burg ISD2020Property</v>
          </cell>
          <cell r="B173">
            <v>2</v>
          </cell>
          <cell r="C173">
            <v>6</v>
          </cell>
          <cell r="D173">
            <v>12760.39</v>
          </cell>
          <cell r="E173">
            <v>17760.389999999996</v>
          </cell>
          <cell r="F173">
            <v>3</v>
          </cell>
          <cell r="G173" t="str">
            <v>PEAT</v>
          </cell>
        </row>
        <row r="174">
          <cell r="A174" t="str">
            <v>Grady ISD2018ELL</v>
          </cell>
          <cell r="B174">
            <v>1</v>
          </cell>
          <cell r="C174">
            <v>3</v>
          </cell>
          <cell r="D174">
            <v>1250</v>
          </cell>
          <cell r="E174">
            <v>1250</v>
          </cell>
          <cell r="F174">
            <v>3</v>
          </cell>
          <cell r="G174" t="str">
            <v>PEAT</v>
          </cell>
        </row>
        <row r="175">
          <cell r="A175" t="str">
            <v>Grady ISD2019Property</v>
          </cell>
          <cell r="B175">
            <v>1</v>
          </cell>
          <cell r="C175">
            <v>3</v>
          </cell>
          <cell r="D175">
            <v>524557.26</v>
          </cell>
          <cell r="E175">
            <v>675000</v>
          </cell>
          <cell r="F175">
            <v>3</v>
          </cell>
          <cell r="G175" t="str">
            <v>PEAT</v>
          </cell>
        </row>
        <row r="176">
          <cell r="A176" t="str">
            <v>Grand Saline ISD2018Property</v>
          </cell>
          <cell r="B176">
            <v>2</v>
          </cell>
          <cell r="C176">
            <v>6</v>
          </cell>
          <cell r="D176">
            <v>960.5</v>
          </cell>
          <cell r="E176">
            <v>960.5</v>
          </cell>
          <cell r="F176">
            <v>3</v>
          </cell>
          <cell r="G176" t="str">
            <v>PEAT</v>
          </cell>
        </row>
        <row r="177">
          <cell r="A177" t="str">
            <v>Grandview ISD2018AL</v>
          </cell>
          <cell r="B177">
            <v>1</v>
          </cell>
          <cell r="C177">
            <v>3</v>
          </cell>
          <cell r="D177">
            <v>13415.34</v>
          </cell>
          <cell r="E177">
            <v>15636.35</v>
          </cell>
          <cell r="F177">
            <v>3</v>
          </cell>
          <cell r="G177" t="str">
            <v>PEAT</v>
          </cell>
        </row>
        <row r="178">
          <cell r="A178" t="str">
            <v>Grandview ISD2020Property</v>
          </cell>
          <cell r="B178">
            <v>1</v>
          </cell>
          <cell r="C178">
            <v>3</v>
          </cell>
          <cell r="D178">
            <v>1557640.87</v>
          </cell>
          <cell r="E178">
            <v>2448630.27</v>
          </cell>
          <cell r="F178">
            <v>3</v>
          </cell>
          <cell r="G178" t="str">
            <v>PEAT</v>
          </cell>
        </row>
        <row r="179">
          <cell r="A179" t="str">
            <v>Grandview ISD2021AL</v>
          </cell>
          <cell r="B179">
            <v>1</v>
          </cell>
          <cell r="C179">
            <v>3</v>
          </cell>
          <cell r="D179">
            <v>1930.1</v>
          </cell>
          <cell r="E179">
            <v>1930.1</v>
          </cell>
          <cell r="F179">
            <v>3</v>
          </cell>
          <cell r="G179" t="str">
            <v>PEAT</v>
          </cell>
        </row>
        <row r="180">
          <cell r="A180" t="str">
            <v>Grape Creek ISD2020APD</v>
          </cell>
          <cell r="B180">
            <v>1</v>
          </cell>
          <cell r="C180">
            <v>3</v>
          </cell>
          <cell r="D180">
            <v>2057.02</v>
          </cell>
          <cell r="E180">
            <v>3057.02</v>
          </cell>
          <cell r="F180">
            <v>3</v>
          </cell>
          <cell r="G180" t="str">
            <v>PEAT</v>
          </cell>
        </row>
        <row r="181">
          <cell r="A181" t="str">
            <v>Grape Creek ISD2020Property</v>
          </cell>
          <cell r="B181">
            <v>1</v>
          </cell>
          <cell r="C181">
            <v>3</v>
          </cell>
          <cell r="D181">
            <v>0</v>
          </cell>
          <cell r="E181">
            <v>0</v>
          </cell>
          <cell r="F181">
            <v>3</v>
          </cell>
          <cell r="G181" t="str">
            <v>PEAT</v>
          </cell>
        </row>
        <row r="182">
          <cell r="A182" t="str">
            <v>Greenville ISD2017AL</v>
          </cell>
          <cell r="B182">
            <v>2</v>
          </cell>
          <cell r="C182">
            <v>8</v>
          </cell>
          <cell r="D182">
            <v>19960</v>
          </cell>
          <cell r="E182">
            <v>21960</v>
          </cell>
          <cell r="F182">
            <v>4</v>
          </cell>
          <cell r="G182" t="str">
            <v>TASB</v>
          </cell>
        </row>
        <row r="183">
          <cell r="A183" t="str">
            <v>Greenville ISD2017GL</v>
          </cell>
          <cell r="B183">
            <v>3</v>
          </cell>
          <cell r="C183">
            <v>12</v>
          </cell>
          <cell r="D183">
            <v>0</v>
          </cell>
          <cell r="E183">
            <v>0</v>
          </cell>
          <cell r="F183">
            <v>4</v>
          </cell>
          <cell r="G183" t="str">
            <v>TASB</v>
          </cell>
        </row>
        <row r="184">
          <cell r="A184" t="str">
            <v>Greenville ISD2018AL</v>
          </cell>
          <cell r="B184">
            <v>7</v>
          </cell>
          <cell r="C184">
            <v>28</v>
          </cell>
          <cell r="D184">
            <v>5930</v>
          </cell>
          <cell r="E184">
            <v>8973</v>
          </cell>
          <cell r="F184">
            <v>4</v>
          </cell>
          <cell r="G184" t="str">
            <v>TASB</v>
          </cell>
        </row>
        <row r="185">
          <cell r="A185" t="str">
            <v>Greenville ISD2018ELL</v>
          </cell>
          <cell r="B185">
            <v>3</v>
          </cell>
          <cell r="C185">
            <v>12</v>
          </cell>
          <cell r="D185">
            <v>51968</v>
          </cell>
          <cell r="E185">
            <v>150450</v>
          </cell>
          <cell r="F185">
            <v>4</v>
          </cell>
          <cell r="G185" t="str">
            <v>TASB</v>
          </cell>
        </row>
        <row r="186">
          <cell r="A186" t="str">
            <v>Greenville ISD2018GL</v>
          </cell>
          <cell r="B186">
            <v>5</v>
          </cell>
          <cell r="C186">
            <v>20</v>
          </cell>
          <cell r="D186">
            <v>0</v>
          </cell>
          <cell r="E186">
            <v>0</v>
          </cell>
          <cell r="F186">
            <v>4</v>
          </cell>
          <cell r="G186" t="str">
            <v>TASB</v>
          </cell>
        </row>
        <row r="187">
          <cell r="A187" t="str">
            <v>Greenville ISD2018Property</v>
          </cell>
          <cell r="B187">
            <v>1</v>
          </cell>
          <cell r="C187">
            <v>4</v>
          </cell>
          <cell r="D187">
            <v>50589</v>
          </cell>
          <cell r="E187">
            <v>50589</v>
          </cell>
          <cell r="F187">
            <v>4</v>
          </cell>
          <cell r="G187" t="str">
            <v>TASB</v>
          </cell>
        </row>
        <row r="188">
          <cell r="A188" t="str">
            <v>Greenville ISD2019AL</v>
          </cell>
          <cell r="B188">
            <v>5</v>
          </cell>
          <cell r="C188">
            <v>20</v>
          </cell>
          <cell r="D188">
            <v>5403</v>
          </cell>
          <cell r="E188">
            <v>12464</v>
          </cell>
          <cell r="F188">
            <v>4</v>
          </cell>
          <cell r="G188" t="str">
            <v>TASB</v>
          </cell>
        </row>
        <row r="189">
          <cell r="A189" t="str">
            <v>Greenville ISD2019ELL</v>
          </cell>
          <cell r="B189">
            <v>1</v>
          </cell>
          <cell r="C189">
            <v>4</v>
          </cell>
          <cell r="D189">
            <v>0</v>
          </cell>
          <cell r="E189">
            <v>0</v>
          </cell>
          <cell r="F189">
            <v>4</v>
          </cell>
          <cell r="G189" t="str">
            <v>TASB</v>
          </cell>
        </row>
        <row r="190">
          <cell r="A190" t="str">
            <v>Greenville ISD2019GL</v>
          </cell>
          <cell r="B190">
            <v>1</v>
          </cell>
          <cell r="C190">
            <v>4</v>
          </cell>
          <cell r="D190">
            <v>0</v>
          </cell>
          <cell r="E190">
            <v>0</v>
          </cell>
          <cell r="F190">
            <v>4</v>
          </cell>
          <cell r="G190" t="str">
            <v>TASB</v>
          </cell>
        </row>
        <row r="191">
          <cell r="A191" t="str">
            <v>Greenville ISD2020AL</v>
          </cell>
          <cell r="B191">
            <v>9</v>
          </cell>
          <cell r="C191">
            <v>36</v>
          </cell>
          <cell r="D191">
            <v>2575</v>
          </cell>
          <cell r="E191">
            <v>31710</v>
          </cell>
          <cell r="F191">
            <v>4</v>
          </cell>
          <cell r="G191" t="str">
            <v>TASB</v>
          </cell>
        </row>
        <row r="192">
          <cell r="A192" t="str">
            <v>Greenville ISD2020GL</v>
          </cell>
          <cell r="B192">
            <v>1</v>
          </cell>
          <cell r="C192">
            <v>4</v>
          </cell>
          <cell r="D192">
            <v>0</v>
          </cell>
          <cell r="E192">
            <v>0</v>
          </cell>
          <cell r="F192">
            <v>4</v>
          </cell>
          <cell r="G192" t="str">
            <v>TASB</v>
          </cell>
        </row>
        <row r="193">
          <cell r="A193" t="str">
            <v>Greenville ISD2020Property</v>
          </cell>
          <cell r="B193">
            <v>2</v>
          </cell>
          <cell r="C193">
            <v>8</v>
          </cell>
          <cell r="D193">
            <v>0</v>
          </cell>
          <cell r="E193">
            <v>115001</v>
          </cell>
          <cell r="F193">
            <v>4</v>
          </cell>
          <cell r="G193" t="str">
            <v>TASB</v>
          </cell>
        </row>
        <row r="194">
          <cell r="A194" t="str">
            <v>Greenville ISD2021AL</v>
          </cell>
          <cell r="B194">
            <v>5</v>
          </cell>
          <cell r="C194">
            <v>15</v>
          </cell>
          <cell r="D194">
            <v>18955.11</v>
          </cell>
          <cell r="E194">
            <v>23071.690000000002</v>
          </cell>
          <cell r="F194">
            <v>3</v>
          </cell>
          <cell r="G194" t="str">
            <v>PEAT</v>
          </cell>
        </row>
        <row r="195">
          <cell r="A195" t="str">
            <v>Greenville ISD2021APD</v>
          </cell>
          <cell r="B195">
            <v>2</v>
          </cell>
          <cell r="C195">
            <v>6</v>
          </cell>
          <cell r="D195">
            <v>837.28</v>
          </cell>
          <cell r="E195">
            <v>3337.2799999999997</v>
          </cell>
          <cell r="F195">
            <v>3</v>
          </cell>
          <cell r="G195" t="str">
            <v>PEAT</v>
          </cell>
        </row>
        <row r="196">
          <cell r="A196" t="str">
            <v>Greenville ISD2021GL</v>
          </cell>
          <cell r="B196">
            <v>4</v>
          </cell>
          <cell r="C196">
            <v>12</v>
          </cell>
          <cell r="D196">
            <v>0</v>
          </cell>
          <cell r="E196">
            <v>0</v>
          </cell>
          <cell r="F196">
            <v>3</v>
          </cell>
          <cell r="G196" t="str">
            <v>PEAT</v>
          </cell>
        </row>
        <row r="197">
          <cell r="A197" t="str">
            <v>Hamlin Isd2017AL</v>
          </cell>
          <cell r="B197">
            <v>1</v>
          </cell>
          <cell r="C197">
            <v>7</v>
          </cell>
          <cell r="D197">
            <v>5188.6099999999997</v>
          </cell>
          <cell r="E197">
            <v>5188.6099999999997</v>
          </cell>
          <cell r="F197">
            <v>7</v>
          </cell>
          <cell r="G197" t="str">
            <v>WTRCA</v>
          </cell>
        </row>
        <row r="198">
          <cell r="A198" t="str">
            <v>Hamlin Isd2017Property</v>
          </cell>
          <cell r="B198">
            <v>1</v>
          </cell>
          <cell r="C198">
            <v>7</v>
          </cell>
          <cell r="D198">
            <v>148803.74</v>
          </cell>
          <cell r="E198">
            <v>149803.74</v>
          </cell>
          <cell r="F198">
            <v>7</v>
          </cell>
          <cell r="G198" t="str">
            <v>WTRCA</v>
          </cell>
        </row>
        <row r="199">
          <cell r="A199" t="str">
            <v>Hamlin Isd2018APD</v>
          </cell>
          <cell r="B199">
            <v>1</v>
          </cell>
          <cell r="C199">
            <v>3</v>
          </cell>
          <cell r="D199">
            <v>13187.23</v>
          </cell>
          <cell r="E199">
            <v>13687.23</v>
          </cell>
          <cell r="F199">
            <v>3</v>
          </cell>
          <cell r="G199" t="str">
            <v>PEAT</v>
          </cell>
        </row>
        <row r="200">
          <cell r="A200" t="str">
            <v>Hamlin Isd2020Property</v>
          </cell>
          <cell r="B200">
            <v>2</v>
          </cell>
          <cell r="C200">
            <v>6</v>
          </cell>
          <cell r="D200">
            <v>293798.05</v>
          </cell>
          <cell r="E200">
            <v>526773.80000000005</v>
          </cell>
          <cell r="F200">
            <v>3</v>
          </cell>
          <cell r="G200" t="str">
            <v>PEAT</v>
          </cell>
        </row>
        <row r="201">
          <cell r="A201" t="str">
            <v>Henrietta ISD2017AL</v>
          </cell>
          <cell r="B201">
            <v>1</v>
          </cell>
          <cell r="C201">
            <v>3</v>
          </cell>
          <cell r="D201">
            <v>3957.5099999999998</v>
          </cell>
          <cell r="E201">
            <v>3957.51</v>
          </cell>
          <cell r="F201">
            <v>3</v>
          </cell>
          <cell r="G201" t="str">
            <v>PEAT</v>
          </cell>
        </row>
        <row r="202">
          <cell r="A202" t="str">
            <v>Henrietta ISD2019APD</v>
          </cell>
          <cell r="B202">
            <v>1</v>
          </cell>
          <cell r="C202">
            <v>3</v>
          </cell>
          <cell r="D202">
            <v>0</v>
          </cell>
          <cell r="E202">
            <v>0</v>
          </cell>
          <cell r="F202">
            <v>3</v>
          </cell>
          <cell r="G202" t="str">
            <v>PEAT</v>
          </cell>
        </row>
        <row r="203">
          <cell r="A203" t="str">
            <v>Henrietta ISD2019Property</v>
          </cell>
          <cell r="B203">
            <v>1</v>
          </cell>
          <cell r="C203">
            <v>3</v>
          </cell>
          <cell r="D203">
            <v>0</v>
          </cell>
          <cell r="E203">
            <v>0</v>
          </cell>
          <cell r="F203">
            <v>3</v>
          </cell>
          <cell r="G203" t="str">
            <v>PEAT</v>
          </cell>
        </row>
        <row r="204">
          <cell r="A204" t="str">
            <v>Henrietta ISD2020Property</v>
          </cell>
          <cell r="B204">
            <v>1</v>
          </cell>
          <cell r="C204">
            <v>3</v>
          </cell>
          <cell r="D204">
            <v>156000</v>
          </cell>
          <cell r="E204">
            <v>166000</v>
          </cell>
          <cell r="F204">
            <v>3</v>
          </cell>
          <cell r="G204" t="str">
            <v>PEAT</v>
          </cell>
        </row>
        <row r="205">
          <cell r="A205" t="str">
            <v>Henrietta ISD2021APD</v>
          </cell>
          <cell r="B205">
            <v>1</v>
          </cell>
          <cell r="C205">
            <v>3</v>
          </cell>
          <cell r="D205">
            <v>3097.88</v>
          </cell>
          <cell r="E205">
            <v>3950</v>
          </cell>
          <cell r="F205">
            <v>3</v>
          </cell>
          <cell r="G205" t="str">
            <v>PEAT</v>
          </cell>
        </row>
        <row r="206">
          <cell r="A206" t="str">
            <v>Hico ISD2017APD</v>
          </cell>
          <cell r="B206">
            <v>1</v>
          </cell>
          <cell r="C206">
            <v>3</v>
          </cell>
          <cell r="D206">
            <v>627.84</v>
          </cell>
          <cell r="E206">
            <v>1127.8400000000001</v>
          </cell>
          <cell r="F206">
            <v>3</v>
          </cell>
          <cell r="G206" t="str">
            <v>PEAT</v>
          </cell>
        </row>
        <row r="207">
          <cell r="A207" t="str">
            <v>Hico ISD2018AL</v>
          </cell>
          <cell r="B207">
            <v>1</v>
          </cell>
          <cell r="C207">
            <v>3</v>
          </cell>
          <cell r="D207">
            <v>0</v>
          </cell>
          <cell r="E207">
            <v>0</v>
          </cell>
          <cell r="F207">
            <v>3</v>
          </cell>
          <cell r="G207" t="str">
            <v>PEAT</v>
          </cell>
        </row>
        <row r="208">
          <cell r="A208" t="str">
            <v>Hico ISD2018Property</v>
          </cell>
          <cell r="B208">
            <v>2</v>
          </cell>
          <cell r="C208">
            <v>6</v>
          </cell>
          <cell r="D208">
            <v>135846.60999999999</v>
          </cell>
          <cell r="E208">
            <v>165846.61000000002</v>
          </cell>
          <cell r="F208">
            <v>3</v>
          </cell>
          <cell r="G208" t="str">
            <v>PEAT</v>
          </cell>
        </row>
        <row r="209">
          <cell r="A209" t="str">
            <v>Holliday ISD2017Property</v>
          </cell>
          <cell r="B209">
            <v>1</v>
          </cell>
          <cell r="C209">
            <v>3</v>
          </cell>
          <cell r="D209">
            <v>201588.41</v>
          </cell>
          <cell r="E209">
            <v>211588.41</v>
          </cell>
          <cell r="F209">
            <v>3</v>
          </cell>
          <cell r="G209" t="str">
            <v>PEAT</v>
          </cell>
        </row>
        <row r="210">
          <cell r="A210" t="str">
            <v>Holliday ISD2018AL</v>
          </cell>
          <cell r="B210">
            <v>1</v>
          </cell>
          <cell r="C210">
            <v>3</v>
          </cell>
          <cell r="D210">
            <v>11237.64</v>
          </cell>
          <cell r="E210">
            <v>11237.64</v>
          </cell>
          <cell r="F210">
            <v>3</v>
          </cell>
          <cell r="G210" t="str">
            <v>PEAT</v>
          </cell>
        </row>
        <row r="211">
          <cell r="A211" t="str">
            <v>Holliday ISD2018APD</v>
          </cell>
          <cell r="B211">
            <v>1</v>
          </cell>
          <cell r="C211">
            <v>3</v>
          </cell>
          <cell r="D211">
            <v>18906.399999999998</v>
          </cell>
          <cell r="E211">
            <v>19406.400000000001</v>
          </cell>
          <cell r="F211">
            <v>3</v>
          </cell>
          <cell r="G211" t="str">
            <v>PEAT</v>
          </cell>
        </row>
        <row r="212">
          <cell r="A212" t="str">
            <v>Holliday ISD2020AL</v>
          </cell>
          <cell r="B212">
            <v>3</v>
          </cell>
          <cell r="C212">
            <v>9</v>
          </cell>
          <cell r="D212">
            <v>25768.39</v>
          </cell>
          <cell r="E212">
            <v>24036.09</v>
          </cell>
          <cell r="F212">
            <v>3</v>
          </cell>
          <cell r="G212" t="str">
            <v>PEAT</v>
          </cell>
        </row>
        <row r="213">
          <cell r="A213" t="str">
            <v>Holliday ISD2020APD</v>
          </cell>
          <cell r="B213">
            <v>2</v>
          </cell>
          <cell r="C213">
            <v>6</v>
          </cell>
          <cell r="D213">
            <v>12254.75</v>
          </cell>
          <cell r="E213">
            <v>12754.75</v>
          </cell>
          <cell r="F213">
            <v>3</v>
          </cell>
          <cell r="G213" t="str">
            <v>PEAT</v>
          </cell>
        </row>
        <row r="214">
          <cell r="A214" t="str">
            <v>Holliday ISD2021AL</v>
          </cell>
          <cell r="B214">
            <v>1</v>
          </cell>
          <cell r="C214">
            <v>3</v>
          </cell>
          <cell r="D214">
            <v>4363.12</v>
          </cell>
          <cell r="E214">
            <v>4363.12</v>
          </cell>
          <cell r="F214">
            <v>3</v>
          </cell>
          <cell r="G214" t="str">
            <v>PEAT</v>
          </cell>
        </row>
        <row r="215">
          <cell r="A215" t="str">
            <v>Hooks ISD2017Property</v>
          </cell>
          <cell r="B215">
            <v>1</v>
          </cell>
          <cell r="C215">
            <v>3</v>
          </cell>
          <cell r="D215">
            <v>121692.54999999999</v>
          </cell>
          <cell r="E215">
            <v>126692.55</v>
          </cell>
          <cell r="F215">
            <v>3</v>
          </cell>
          <cell r="G215" t="str">
            <v>PEAT</v>
          </cell>
        </row>
        <row r="216">
          <cell r="A216" t="str">
            <v>Hooks ISD2019Cyber</v>
          </cell>
          <cell r="B216">
            <v>1</v>
          </cell>
          <cell r="C216">
            <v>3</v>
          </cell>
          <cell r="D216">
            <v>0</v>
          </cell>
          <cell r="E216">
            <v>0</v>
          </cell>
          <cell r="F216">
            <v>3</v>
          </cell>
          <cell r="G216" t="str">
            <v>PEAT</v>
          </cell>
        </row>
        <row r="217">
          <cell r="A217" t="str">
            <v>Hooks ISD2019Property</v>
          </cell>
          <cell r="B217">
            <v>1</v>
          </cell>
          <cell r="C217">
            <v>3</v>
          </cell>
          <cell r="D217">
            <v>224406.72999999998</v>
          </cell>
          <cell r="E217">
            <v>239406.73</v>
          </cell>
          <cell r="F217">
            <v>3</v>
          </cell>
          <cell r="G217" t="str">
            <v>PEAT</v>
          </cell>
        </row>
        <row r="218">
          <cell r="A218" t="str">
            <v>Hooks ISD2021APD</v>
          </cell>
          <cell r="B218">
            <v>1</v>
          </cell>
          <cell r="C218">
            <v>3</v>
          </cell>
          <cell r="D218">
            <v>15947.4</v>
          </cell>
          <cell r="E218">
            <v>16447.400000000001</v>
          </cell>
          <cell r="F218">
            <v>3</v>
          </cell>
          <cell r="G218" t="str">
            <v>PEAT</v>
          </cell>
        </row>
        <row r="219">
          <cell r="A219" t="str">
            <v>Jacksboro ISD2017APD</v>
          </cell>
          <cell r="B219">
            <v>2</v>
          </cell>
          <cell r="C219">
            <v>6</v>
          </cell>
          <cell r="D219">
            <v>4644.57</v>
          </cell>
          <cell r="E219">
            <v>5644.5700000000006</v>
          </cell>
          <cell r="F219">
            <v>3</v>
          </cell>
          <cell r="G219" t="str">
            <v>PEAT</v>
          </cell>
        </row>
        <row r="220">
          <cell r="A220" t="str">
            <v>Jacksboro ISD2018APD</v>
          </cell>
          <cell r="B220">
            <v>1</v>
          </cell>
          <cell r="C220">
            <v>3</v>
          </cell>
          <cell r="D220">
            <v>6687.11</v>
          </cell>
          <cell r="E220">
            <v>7187.11</v>
          </cell>
          <cell r="F220">
            <v>3</v>
          </cell>
          <cell r="G220" t="str">
            <v>PEAT</v>
          </cell>
        </row>
        <row r="221">
          <cell r="A221" t="str">
            <v>Jacksboro ISD2018Crime</v>
          </cell>
          <cell r="B221">
            <v>1</v>
          </cell>
          <cell r="C221">
            <v>3</v>
          </cell>
          <cell r="D221">
            <v>20845</v>
          </cell>
          <cell r="E221">
            <v>21845</v>
          </cell>
          <cell r="F221">
            <v>3</v>
          </cell>
          <cell r="G221" t="str">
            <v>PEAT</v>
          </cell>
        </row>
        <row r="222">
          <cell r="A222" t="str">
            <v>Jacksboro ISD2020AL</v>
          </cell>
          <cell r="B222">
            <v>2</v>
          </cell>
          <cell r="C222">
            <v>6</v>
          </cell>
          <cell r="D222">
            <v>5185.8600000000006</v>
          </cell>
          <cell r="E222">
            <v>5185.8600000000006</v>
          </cell>
          <cell r="F222">
            <v>3</v>
          </cell>
          <cell r="G222" t="str">
            <v>PEAT</v>
          </cell>
        </row>
        <row r="223">
          <cell r="A223" t="str">
            <v>Jacksboro ISD2020Property</v>
          </cell>
          <cell r="B223">
            <v>1</v>
          </cell>
          <cell r="C223">
            <v>3</v>
          </cell>
          <cell r="D223">
            <v>120000</v>
          </cell>
          <cell r="E223">
            <v>125000</v>
          </cell>
          <cell r="F223">
            <v>3</v>
          </cell>
          <cell r="G223" t="str">
            <v>PEAT</v>
          </cell>
        </row>
        <row r="224">
          <cell r="A224" t="str">
            <v>Jacksboro ISD2021APD</v>
          </cell>
          <cell r="B224">
            <v>1</v>
          </cell>
          <cell r="C224">
            <v>3</v>
          </cell>
          <cell r="D224">
            <v>9015.0099999999984</v>
          </cell>
          <cell r="E224">
            <v>12393.38</v>
          </cell>
          <cell r="F224">
            <v>3</v>
          </cell>
          <cell r="G224" t="str">
            <v>PEAT</v>
          </cell>
        </row>
        <row r="225">
          <cell r="A225" t="str">
            <v>Jacksboro ISD2021Property</v>
          </cell>
          <cell r="B225">
            <v>1</v>
          </cell>
          <cell r="C225">
            <v>3</v>
          </cell>
          <cell r="D225">
            <v>2750000</v>
          </cell>
          <cell r="E225">
            <v>20000000</v>
          </cell>
          <cell r="F225">
            <v>3</v>
          </cell>
          <cell r="G225" t="str">
            <v>PEAT</v>
          </cell>
        </row>
        <row r="226">
          <cell r="A226" t="str">
            <v>Jayton-Girard ISD2017APD</v>
          </cell>
          <cell r="B226">
            <v>2</v>
          </cell>
          <cell r="C226">
            <v>6</v>
          </cell>
          <cell r="D226">
            <v>10707.07</v>
          </cell>
          <cell r="E226">
            <v>12707.07</v>
          </cell>
          <cell r="F226">
            <v>3</v>
          </cell>
          <cell r="G226" t="str">
            <v>PEAT</v>
          </cell>
        </row>
        <row r="227">
          <cell r="A227" t="str">
            <v>Jayton-Girard ISD2018APD</v>
          </cell>
          <cell r="B227">
            <v>1</v>
          </cell>
          <cell r="C227">
            <v>3</v>
          </cell>
          <cell r="D227">
            <v>2235.39</v>
          </cell>
          <cell r="E227">
            <v>3235.39</v>
          </cell>
          <cell r="F227">
            <v>3</v>
          </cell>
          <cell r="G227" t="str">
            <v>PEAT</v>
          </cell>
        </row>
        <row r="228">
          <cell r="A228" t="str">
            <v>Jayton-Girard ISD2019APD</v>
          </cell>
          <cell r="B228">
            <v>1</v>
          </cell>
          <cell r="C228">
            <v>3</v>
          </cell>
          <cell r="D228">
            <v>2597</v>
          </cell>
          <cell r="E228">
            <v>3597</v>
          </cell>
          <cell r="F228">
            <v>3</v>
          </cell>
          <cell r="G228" t="str">
            <v>PEAT</v>
          </cell>
        </row>
        <row r="229">
          <cell r="A229" t="str">
            <v>Jayton-Girard ISD2020APD</v>
          </cell>
          <cell r="B229">
            <v>1</v>
          </cell>
          <cell r="C229">
            <v>3</v>
          </cell>
          <cell r="D229">
            <v>36878.639999999999</v>
          </cell>
          <cell r="E229">
            <v>37878.639999999999</v>
          </cell>
          <cell r="F229">
            <v>3</v>
          </cell>
          <cell r="G229" t="str">
            <v>PEAT</v>
          </cell>
        </row>
        <row r="230">
          <cell r="A230" t="str">
            <v>Jayton-Girard ISD2020ELL</v>
          </cell>
          <cell r="B230">
            <v>1</v>
          </cell>
          <cell r="C230">
            <v>3</v>
          </cell>
          <cell r="D230">
            <v>30199.71</v>
          </cell>
          <cell r="E230">
            <v>61250</v>
          </cell>
          <cell r="F230">
            <v>3</v>
          </cell>
          <cell r="G230" t="str">
            <v>PEAT</v>
          </cell>
        </row>
        <row r="231">
          <cell r="A231" t="str">
            <v>Jefferson ISD2017AL</v>
          </cell>
          <cell r="B231">
            <v>1</v>
          </cell>
          <cell r="C231">
            <v>3</v>
          </cell>
          <cell r="D231">
            <v>5465.79</v>
          </cell>
          <cell r="E231">
            <v>5465.79</v>
          </cell>
          <cell r="F231">
            <v>3</v>
          </cell>
          <cell r="G231" t="str">
            <v>PEAT</v>
          </cell>
        </row>
        <row r="232">
          <cell r="A232" t="str">
            <v>Jefferson ISD2017APD</v>
          </cell>
          <cell r="B232">
            <v>3</v>
          </cell>
          <cell r="C232">
            <v>9</v>
          </cell>
          <cell r="D232">
            <v>4671.4800000000005</v>
          </cell>
          <cell r="E232">
            <v>6171.48</v>
          </cell>
          <cell r="F232">
            <v>3</v>
          </cell>
          <cell r="G232" t="str">
            <v>PEAT</v>
          </cell>
        </row>
        <row r="233">
          <cell r="A233" t="str">
            <v>Jefferson ISD2017Property</v>
          </cell>
          <cell r="B233">
            <v>2</v>
          </cell>
          <cell r="C233">
            <v>6</v>
          </cell>
          <cell r="D233">
            <v>28334.74</v>
          </cell>
          <cell r="E233">
            <v>33334.74</v>
          </cell>
          <cell r="F233">
            <v>3</v>
          </cell>
          <cell r="G233" t="str">
            <v>PEAT</v>
          </cell>
        </row>
        <row r="234">
          <cell r="A234" t="str">
            <v>Jefferson ISD2018AL</v>
          </cell>
          <cell r="B234">
            <v>2</v>
          </cell>
          <cell r="C234">
            <v>6</v>
          </cell>
          <cell r="D234">
            <v>6204.1900000000005</v>
          </cell>
          <cell r="E234">
            <v>6204.1900000000005</v>
          </cell>
          <cell r="F234">
            <v>3</v>
          </cell>
          <cell r="G234" t="str">
            <v>PEAT</v>
          </cell>
        </row>
        <row r="235">
          <cell r="A235" t="str">
            <v>Jefferson ISD2019AL</v>
          </cell>
          <cell r="B235">
            <v>1</v>
          </cell>
          <cell r="C235">
            <v>3</v>
          </cell>
          <cell r="D235">
            <v>4024.37</v>
          </cell>
          <cell r="E235">
            <v>4024.37</v>
          </cell>
          <cell r="F235">
            <v>3</v>
          </cell>
          <cell r="G235" t="str">
            <v>PEAT</v>
          </cell>
        </row>
        <row r="236">
          <cell r="A236" t="str">
            <v>Jefferson ISD2019Property</v>
          </cell>
          <cell r="B236">
            <v>1</v>
          </cell>
          <cell r="C236">
            <v>3</v>
          </cell>
          <cell r="D236">
            <v>15113.490000000002</v>
          </cell>
          <cell r="E236">
            <v>15363.49</v>
          </cell>
          <cell r="F236">
            <v>3</v>
          </cell>
          <cell r="G236" t="str">
            <v>PEAT</v>
          </cell>
        </row>
        <row r="237">
          <cell r="A237" t="str">
            <v>Jefferson ISD2020Property</v>
          </cell>
          <cell r="B237">
            <v>1</v>
          </cell>
          <cell r="C237">
            <v>3</v>
          </cell>
          <cell r="D237">
            <v>56925</v>
          </cell>
          <cell r="E237">
            <v>59425</v>
          </cell>
          <cell r="F237">
            <v>3</v>
          </cell>
          <cell r="G237" t="str">
            <v>PEAT</v>
          </cell>
        </row>
        <row r="238">
          <cell r="A238" t="str">
            <v>Jefferson ISD2021AL</v>
          </cell>
          <cell r="B238">
            <v>2</v>
          </cell>
          <cell r="C238">
            <v>6</v>
          </cell>
          <cell r="D238">
            <v>1455.11</v>
          </cell>
          <cell r="E238">
            <v>4755.1099999999997</v>
          </cell>
          <cell r="F238">
            <v>3</v>
          </cell>
          <cell r="G238" t="str">
            <v>PEAT</v>
          </cell>
        </row>
        <row r="239">
          <cell r="A239" t="str">
            <v>Laneville ISD2017AL</v>
          </cell>
          <cell r="B239">
            <v>1</v>
          </cell>
          <cell r="C239">
            <v>3</v>
          </cell>
          <cell r="D239">
            <v>2449.48</v>
          </cell>
          <cell r="E239">
            <v>2449.48</v>
          </cell>
          <cell r="F239">
            <v>3</v>
          </cell>
          <cell r="G239" t="str">
            <v>PEAT</v>
          </cell>
        </row>
        <row r="240">
          <cell r="A240" t="str">
            <v>Laneville ISD2017APD</v>
          </cell>
          <cell r="B240">
            <v>2</v>
          </cell>
          <cell r="C240">
            <v>6</v>
          </cell>
          <cell r="D240">
            <v>10464.14</v>
          </cell>
          <cell r="E240">
            <v>10964.14</v>
          </cell>
          <cell r="F240">
            <v>3</v>
          </cell>
          <cell r="G240" t="str">
            <v>PEAT</v>
          </cell>
        </row>
        <row r="241">
          <cell r="A241" t="str">
            <v>Laneville ISD2017GL</v>
          </cell>
          <cell r="B241">
            <v>1</v>
          </cell>
          <cell r="C241">
            <v>3</v>
          </cell>
          <cell r="D241">
            <v>0</v>
          </cell>
          <cell r="E241">
            <v>0</v>
          </cell>
          <cell r="F241">
            <v>3</v>
          </cell>
          <cell r="G241" t="str">
            <v>PEAT</v>
          </cell>
        </row>
        <row r="242">
          <cell r="A242" t="str">
            <v>Laneville ISD2018GL</v>
          </cell>
          <cell r="B242">
            <v>1</v>
          </cell>
          <cell r="C242">
            <v>3</v>
          </cell>
          <cell r="D242">
            <v>0</v>
          </cell>
          <cell r="E242">
            <v>0</v>
          </cell>
          <cell r="F242">
            <v>3</v>
          </cell>
          <cell r="G242" t="str">
            <v>PEAT</v>
          </cell>
        </row>
        <row r="243">
          <cell r="A243" t="str">
            <v>Laneville ISD2018Property</v>
          </cell>
          <cell r="B243">
            <v>1</v>
          </cell>
          <cell r="C243">
            <v>3</v>
          </cell>
          <cell r="D243">
            <v>26537.02</v>
          </cell>
          <cell r="E243">
            <v>51537.020000000004</v>
          </cell>
          <cell r="F243">
            <v>3</v>
          </cell>
          <cell r="G243" t="str">
            <v>PEAT</v>
          </cell>
        </row>
        <row r="244">
          <cell r="A244" t="str">
            <v>Laneville ISD2019AL</v>
          </cell>
          <cell r="B244">
            <v>2</v>
          </cell>
          <cell r="C244">
            <v>6</v>
          </cell>
          <cell r="D244">
            <v>22810.29</v>
          </cell>
          <cell r="E244">
            <v>22638.29</v>
          </cell>
          <cell r="F244">
            <v>3</v>
          </cell>
          <cell r="G244" t="str">
            <v>PEAT</v>
          </cell>
        </row>
        <row r="245">
          <cell r="A245" t="str">
            <v>Laneville ISD2019APD</v>
          </cell>
          <cell r="B245">
            <v>1</v>
          </cell>
          <cell r="C245">
            <v>3</v>
          </cell>
          <cell r="D245">
            <v>41016.53</v>
          </cell>
          <cell r="E245">
            <v>41266.53</v>
          </cell>
          <cell r="F245">
            <v>3</v>
          </cell>
          <cell r="G245" t="str">
            <v>PEAT</v>
          </cell>
        </row>
        <row r="246">
          <cell r="A246" t="str">
            <v>Laneville ISD2020APD</v>
          </cell>
          <cell r="B246">
            <v>1</v>
          </cell>
          <cell r="C246">
            <v>3</v>
          </cell>
          <cell r="D246">
            <v>16540.39</v>
          </cell>
          <cell r="E246">
            <v>16790.39</v>
          </cell>
          <cell r="F246">
            <v>3</v>
          </cell>
          <cell r="G246" t="str">
            <v>PEAT</v>
          </cell>
        </row>
        <row r="247">
          <cell r="A247" t="str">
            <v>Lazbuddie ISD2017Property</v>
          </cell>
          <cell r="B247">
            <v>1</v>
          </cell>
          <cell r="C247">
            <v>4</v>
          </cell>
          <cell r="D247">
            <v>133063</v>
          </cell>
          <cell r="E247">
            <v>138063</v>
          </cell>
          <cell r="F247">
            <v>4</v>
          </cell>
          <cell r="G247" t="str">
            <v>TASB</v>
          </cell>
        </row>
        <row r="248">
          <cell r="A248" t="str">
            <v>Lazbuddie ISD2020APD</v>
          </cell>
          <cell r="B248">
            <v>1</v>
          </cell>
          <cell r="C248">
            <v>3</v>
          </cell>
          <cell r="D248">
            <v>3269.71</v>
          </cell>
          <cell r="E248">
            <v>3769.71</v>
          </cell>
          <cell r="F248">
            <v>3</v>
          </cell>
          <cell r="G248" t="str">
            <v>PEAT</v>
          </cell>
        </row>
        <row r="249">
          <cell r="A249" t="str">
            <v>Lexington ISD2018AL</v>
          </cell>
          <cell r="B249">
            <v>1</v>
          </cell>
          <cell r="C249">
            <v>6</v>
          </cell>
          <cell r="D249">
            <v>1624</v>
          </cell>
          <cell r="E249">
            <v>1624</v>
          </cell>
          <cell r="F249">
            <v>6</v>
          </cell>
          <cell r="G249" t="str">
            <v>TREA</v>
          </cell>
        </row>
        <row r="250">
          <cell r="A250" t="str">
            <v>Lexington ISD2019AL</v>
          </cell>
          <cell r="B250">
            <v>1</v>
          </cell>
          <cell r="C250">
            <v>6</v>
          </cell>
          <cell r="D250">
            <v>1000</v>
          </cell>
          <cell r="E250">
            <v>1000</v>
          </cell>
          <cell r="F250">
            <v>6</v>
          </cell>
          <cell r="G250" t="str">
            <v>TREA</v>
          </cell>
        </row>
        <row r="251">
          <cell r="A251" t="str">
            <v>Lexington ISD2020AL</v>
          </cell>
          <cell r="B251">
            <v>1</v>
          </cell>
          <cell r="C251">
            <v>3</v>
          </cell>
          <cell r="D251">
            <v>393.75</v>
          </cell>
          <cell r="E251">
            <v>393.75</v>
          </cell>
          <cell r="F251">
            <v>3</v>
          </cell>
          <cell r="G251" t="str">
            <v>PEAT</v>
          </cell>
        </row>
        <row r="252">
          <cell r="A252" t="str">
            <v>Lexington ISD2020Property</v>
          </cell>
          <cell r="B252">
            <v>1</v>
          </cell>
          <cell r="C252">
            <v>3</v>
          </cell>
          <cell r="D252">
            <v>0</v>
          </cell>
          <cell r="E252">
            <v>0</v>
          </cell>
          <cell r="F252">
            <v>3</v>
          </cell>
          <cell r="G252" t="str">
            <v>PEAT</v>
          </cell>
        </row>
        <row r="253">
          <cell r="A253" t="str">
            <v>Lexington ISD2021AL</v>
          </cell>
          <cell r="B253">
            <v>1</v>
          </cell>
          <cell r="C253">
            <v>3</v>
          </cell>
          <cell r="D253">
            <v>0</v>
          </cell>
          <cell r="E253">
            <v>0</v>
          </cell>
          <cell r="F253">
            <v>3</v>
          </cell>
          <cell r="G253" t="str">
            <v>PEAT</v>
          </cell>
        </row>
        <row r="254">
          <cell r="A254" t="str">
            <v>Lovelady ISD2018Property</v>
          </cell>
          <cell r="B254">
            <v>1</v>
          </cell>
          <cell r="C254">
            <v>3</v>
          </cell>
          <cell r="D254">
            <v>0</v>
          </cell>
          <cell r="E254">
            <v>0</v>
          </cell>
          <cell r="F254">
            <v>3</v>
          </cell>
          <cell r="G254" t="str">
            <v>PEAT</v>
          </cell>
        </row>
        <row r="255">
          <cell r="A255" t="str">
            <v>Malakoff ISD2017AL</v>
          </cell>
          <cell r="B255">
            <v>1</v>
          </cell>
          <cell r="C255">
            <v>3</v>
          </cell>
          <cell r="D255">
            <v>10991.35</v>
          </cell>
          <cell r="E255">
            <v>9283.35</v>
          </cell>
          <cell r="F255">
            <v>3</v>
          </cell>
          <cell r="G255" t="str">
            <v>PEAT</v>
          </cell>
        </row>
        <row r="256">
          <cell r="A256" t="str">
            <v>Malakoff ISD2018ELL</v>
          </cell>
          <cell r="B256">
            <v>1</v>
          </cell>
          <cell r="C256">
            <v>3</v>
          </cell>
          <cell r="D256">
            <v>67428.800000000003</v>
          </cell>
          <cell r="E256">
            <v>126250</v>
          </cell>
          <cell r="F256">
            <v>3</v>
          </cell>
          <cell r="G256" t="str">
            <v>PEAT</v>
          </cell>
        </row>
        <row r="257">
          <cell r="A257" t="str">
            <v>Malakoff ISD2018Property</v>
          </cell>
          <cell r="B257">
            <v>1</v>
          </cell>
          <cell r="C257">
            <v>3</v>
          </cell>
          <cell r="D257">
            <v>119088.7</v>
          </cell>
          <cell r="E257">
            <v>119338.7</v>
          </cell>
          <cell r="F257">
            <v>3</v>
          </cell>
          <cell r="G257" t="str">
            <v>PEAT</v>
          </cell>
        </row>
        <row r="258">
          <cell r="A258" t="str">
            <v>Malakoff ISD2019AL</v>
          </cell>
          <cell r="B258">
            <v>2</v>
          </cell>
          <cell r="C258">
            <v>6</v>
          </cell>
          <cell r="D258">
            <v>5327.39</v>
          </cell>
          <cell r="E258">
            <v>5327.39</v>
          </cell>
          <cell r="F258">
            <v>3</v>
          </cell>
          <cell r="G258" t="str">
            <v>PEAT</v>
          </cell>
        </row>
        <row r="259">
          <cell r="A259" t="str">
            <v>Malakoff ISD2019Property</v>
          </cell>
          <cell r="B259">
            <v>1</v>
          </cell>
          <cell r="C259">
            <v>3</v>
          </cell>
          <cell r="D259">
            <v>637.59</v>
          </cell>
          <cell r="E259">
            <v>637.59</v>
          </cell>
          <cell r="F259">
            <v>3</v>
          </cell>
          <cell r="G259" t="str">
            <v>PEAT</v>
          </cell>
        </row>
        <row r="260">
          <cell r="A260" t="str">
            <v>Malakoff ISD2020Property</v>
          </cell>
          <cell r="B260">
            <v>1</v>
          </cell>
          <cell r="C260">
            <v>3</v>
          </cell>
          <cell r="D260">
            <v>116405.69</v>
          </cell>
          <cell r="E260">
            <v>270000</v>
          </cell>
          <cell r="F260">
            <v>3</v>
          </cell>
          <cell r="G260" t="str">
            <v>PEAT</v>
          </cell>
        </row>
        <row r="261">
          <cell r="A261" t="str">
            <v>Malakoff ISD2021AL</v>
          </cell>
          <cell r="B261">
            <v>1</v>
          </cell>
          <cell r="C261">
            <v>3</v>
          </cell>
          <cell r="D261">
            <v>1679.65</v>
          </cell>
          <cell r="E261">
            <v>1679.65</v>
          </cell>
          <cell r="F261">
            <v>3</v>
          </cell>
          <cell r="G261" t="str">
            <v>PEAT</v>
          </cell>
        </row>
        <row r="262">
          <cell r="A262" t="str">
            <v>Marshall ISD2017AL</v>
          </cell>
          <cell r="B262">
            <v>5</v>
          </cell>
          <cell r="C262">
            <v>15</v>
          </cell>
          <cell r="D262">
            <v>32624.45</v>
          </cell>
          <cell r="E262">
            <v>32624.45</v>
          </cell>
          <cell r="F262">
            <v>3</v>
          </cell>
          <cell r="G262" t="str">
            <v>PEAT</v>
          </cell>
        </row>
        <row r="263">
          <cell r="A263" t="str">
            <v>Marshall ISD2017APD</v>
          </cell>
          <cell r="B263">
            <v>2</v>
          </cell>
          <cell r="C263">
            <v>6</v>
          </cell>
          <cell r="D263">
            <v>9100.17</v>
          </cell>
          <cell r="E263">
            <v>10100.17</v>
          </cell>
          <cell r="F263">
            <v>3</v>
          </cell>
          <cell r="G263" t="str">
            <v>PEAT</v>
          </cell>
        </row>
        <row r="264">
          <cell r="A264" t="str">
            <v>Marshall ISD2017ELL</v>
          </cell>
          <cell r="B264">
            <v>1</v>
          </cell>
          <cell r="C264">
            <v>3</v>
          </cell>
          <cell r="D264">
            <v>119767.97</v>
          </cell>
          <cell r="E264">
            <v>122267.97</v>
          </cell>
          <cell r="F264">
            <v>3</v>
          </cell>
          <cell r="G264" t="str">
            <v>PEAT</v>
          </cell>
        </row>
        <row r="265">
          <cell r="A265" t="str">
            <v>Marshall ISD2017GL</v>
          </cell>
          <cell r="B265">
            <v>1</v>
          </cell>
          <cell r="C265">
            <v>3</v>
          </cell>
          <cell r="D265">
            <v>0</v>
          </cell>
          <cell r="E265">
            <v>0</v>
          </cell>
          <cell r="F265">
            <v>3</v>
          </cell>
          <cell r="G265" t="str">
            <v>PEAT</v>
          </cell>
        </row>
        <row r="266">
          <cell r="A266" t="str">
            <v>Marshall ISD2017Property</v>
          </cell>
          <cell r="B266">
            <v>6</v>
          </cell>
          <cell r="C266">
            <v>18</v>
          </cell>
          <cell r="D266">
            <v>95454.51</v>
          </cell>
          <cell r="E266">
            <v>105454.51</v>
          </cell>
          <cell r="F266">
            <v>3</v>
          </cell>
          <cell r="G266" t="str">
            <v>PEAT</v>
          </cell>
        </row>
        <row r="267">
          <cell r="A267" t="str">
            <v>Marshall ISD2018AL</v>
          </cell>
          <cell r="B267">
            <v>7</v>
          </cell>
          <cell r="C267">
            <v>21</v>
          </cell>
          <cell r="D267">
            <v>17638.580000000002</v>
          </cell>
          <cell r="E267">
            <v>17638.580000000002</v>
          </cell>
          <cell r="F267">
            <v>3</v>
          </cell>
          <cell r="G267" t="str">
            <v>PEAT</v>
          </cell>
        </row>
        <row r="268">
          <cell r="A268" t="str">
            <v>Marshall ISD2018APD</v>
          </cell>
          <cell r="B268">
            <v>3</v>
          </cell>
          <cell r="C268">
            <v>9</v>
          </cell>
          <cell r="D268">
            <v>4258</v>
          </cell>
          <cell r="E268">
            <v>1967.21</v>
          </cell>
          <cell r="F268">
            <v>3</v>
          </cell>
          <cell r="G268" t="str">
            <v>PEAT</v>
          </cell>
        </row>
        <row r="269">
          <cell r="A269" t="str">
            <v>Marshall ISD2018Property</v>
          </cell>
          <cell r="B269">
            <v>1</v>
          </cell>
          <cell r="C269">
            <v>3</v>
          </cell>
          <cell r="D269">
            <v>0</v>
          </cell>
          <cell r="E269">
            <v>0</v>
          </cell>
          <cell r="F269">
            <v>3</v>
          </cell>
          <cell r="G269" t="str">
            <v>PEAT</v>
          </cell>
        </row>
        <row r="270">
          <cell r="A270" t="str">
            <v>Marshall ISD2019AL</v>
          </cell>
          <cell r="B270">
            <v>5</v>
          </cell>
          <cell r="C270">
            <v>15</v>
          </cell>
          <cell r="D270">
            <v>7595.36</v>
          </cell>
          <cell r="E270">
            <v>7595.36</v>
          </cell>
          <cell r="F270">
            <v>3</v>
          </cell>
          <cell r="G270" t="str">
            <v>PEAT</v>
          </cell>
        </row>
        <row r="271">
          <cell r="A271" t="str">
            <v>Marshall ISD2019APD</v>
          </cell>
          <cell r="B271">
            <v>2</v>
          </cell>
          <cell r="C271">
            <v>6</v>
          </cell>
          <cell r="D271">
            <v>18232.98</v>
          </cell>
          <cell r="E271">
            <v>1431</v>
          </cell>
          <cell r="F271">
            <v>3</v>
          </cell>
          <cell r="G271" t="str">
            <v>PEAT</v>
          </cell>
        </row>
        <row r="272">
          <cell r="A272" t="str">
            <v>Marshall ISD2019ELL</v>
          </cell>
          <cell r="B272">
            <v>1</v>
          </cell>
          <cell r="C272">
            <v>3</v>
          </cell>
          <cell r="D272">
            <v>0</v>
          </cell>
          <cell r="E272">
            <v>0</v>
          </cell>
          <cell r="F272">
            <v>3</v>
          </cell>
          <cell r="G272" t="str">
            <v>PEAT</v>
          </cell>
        </row>
        <row r="273">
          <cell r="A273" t="str">
            <v>Marshall ISD2019Property</v>
          </cell>
          <cell r="B273">
            <v>3</v>
          </cell>
          <cell r="C273">
            <v>9</v>
          </cell>
          <cell r="D273">
            <v>145385.45000000001</v>
          </cell>
          <cell r="E273">
            <v>175385.45</v>
          </cell>
          <cell r="F273">
            <v>3</v>
          </cell>
          <cell r="G273" t="str">
            <v>PEAT</v>
          </cell>
        </row>
        <row r="274">
          <cell r="A274" t="str">
            <v>Marshall ISD2020AL</v>
          </cell>
          <cell r="B274">
            <v>4</v>
          </cell>
          <cell r="C274">
            <v>12</v>
          </cell>
          <cell r="D274">
            <v>12046.58</v>
          </cell>
          <cell r="E274">
            <v>20306</v>
          </cell>
          <cell r="F274">
            <v>3</v>
          </cell>
          <cell r="G274" t="str">
            <v>PEAT</v>
          </cell>
        </row>
        <row r="275">
          <cell r="A275" t="str">
            <v>Marshall ISD2020APD</v>
          </cell>
          <cell r="B275">
            <v>6</v>
          </cell>
          <cell r="C275">
            <v>18</v>
          </cell>
          <cell r="D275">
            <v>21764.900000000005</v>
          </cell>
          <cell r="E275">
            <v>25859.200000000001</v>
          </cell>
          <cell r="F275">
            <v>3</v>
          </cell>
          <cell r="G275" t="str">
            <v>PEAT</v>
          </cell>
        </row>
        <row r="276">
          <cell r="A276" t="str">
            <v>Marshall ISD2020GL</v>
          </cell>
          <cell r="B276">
            <v>1</v>
          </cell>
          <cell r="C276">
            <v>3</v>
          </cell>
          <cell r="D276">
            <v>1838.28</v>
          </cell>
          <cell r="E276">
            <v>1838.28</v>
          </cell>
          <cell r="F276">
            <v>3</v>
          </cell>
          <cell r="G276" t="str">
            <v>PEAT</v>
          </cell>
        </row>
        <row r="277">
          <cell r="A277" t="str">
            <v>Marshall ISD2020Property</v>
          </cell>
          <cell r="B277">
            <v>2</v>
          </cell>
          <cell r="C277">
            <v>6</v>
          </cell>
          <cell r="D277">
            <v>0</v>
          </cell>
          <cell r="E277">
            <v>0</v>
          </cell>
          <cell r="F277">
            <v>3</v>
          </cell>
          <cell r="G277" t="str">
            <v>PEAT</v>
          </cell>
        </row>
        <row r="278">
          <cell r="A278" t="str">
            <v>Marshall ISD2021AL</v>
          </cell>
          <cell r="B278">
            <v>5</v>
          </cell>
          <cell r="C278">
            <v>15</v>
          </cell>
          <cell r="D278">
            <v>12704.45</v>
          </cell>
          <cell r="E278">
            <v>22026.22</v>
          </cell>
          <cell r="F278">
            <v>3</v>
          </cell>
          <cell r="G278" t="str">
            <v>PEAT</v>
          </cell>
        </row>
        <row r="279">
          <cell r="A279" t="str">
            <v>Marshall ISD2021APD</v>
          </cell>
          <cell r="B279">
            <v>5</v>
          </cell>
          <cell r="C279">
            <v>15</v>
          </cell>
          <cell r="D279">
            <v>111347.46000000002</v>
          </cell>
          <cell r="E279">
            <v>115530.15000000001</v>
          </cell>
          <cell r="F279">
            <v>3</v>
          </cell>
          <cell r="G279" t="str">
            <v>PEAT</v>
          </cell>
        </row>
        <row r="280">
          <cell r="A280" t="str">
            <v>McLennan Community College2017AL</v>
          </cell>
          <cell r="B280">
            <v>1</v>
          </cell>
          <cell r="C280">
            <v>3</v>
          </cell>
          <cell r="D280">
            <v>0</v>
          </cell>
          <cell r="E280">
            <v>0</v>
          </cell>
          <cell r="F280">
            <v>3</v>
          </cell>
          <cell r="G280" t="str">
            <v>PEAT</v>
          </cell>
        </row>
        <row r="281">
          <cell r="A281" t="str">
            <v>McLennan Community College2017APD</v>
          </cell>
          <cell r="B281">
            <v>2</v>
          </cell>
          <cell r="C281">
            <v>6</v>
          </cell>
          <cell r="D281">
            <v>989.47</v>
          </cell>
          <cell r="E281">
            <v>1489.47</v>
          </cell>
          <cell r="F281">
            <v>3</v>
          </cell>
          <cell r="G281" t="str">
            <v>PEAT</v>
          </cell>
        </row>
        <row r="282">
          <cell r="A282" t="str">
            <v>McLennan Community College2017GL</v>
          </cell>
          <cell r="B282">
            <v>3</v>
          </cell>
          <cell r="C282">
            <v>9</v>
          </cell>
          <cell r="D282">
            <v>0</v>
          </cell>
          <cell r="E282">
            <v>0</v>
          </cell>
          <cell r="F282">
            <v>3</v>
          </cell>
          <cell r="G282" t="str">
            <v>PEAT</v>
          </cell>
        </row>
        <row r="283">
          <cell r="A283" t="str">
            <v>McLennan Community College2018AL</v>
          </cell>
          <cell r="B283">
            <v>2</v>
          </cell>
          <cell r="C283">
            <v>6</v>
          </cell>
          <cell r="D283">
            <v>11016.23</v>
          </cell>
          <cell r="E283">
            <v>10566.23</v>
          </cell>
          <cell r="F283">
            <v>3</v>
          </cell>
          <cell r="G283" t="str">
            <v>PEAT</v>
          </cell>
        </row>
        <row r="284">
          <cell r="A284" t="str">
            <v>McLennan Community College2018APD</v>
          </cell>
          <cell r="B284">
            <v>1</v>
          </cell>
          <cell r="C284">
            <v>3</v>
          </cell>
          <cell r="D284">
            <v>9267.31</v>
          </cell>
          <cell r="E284">
            <v>9267.31</v>
          </cell>
          <cell r="F284">
            <v>3</v>
          </cell>
          <cell r="G284" t="str">
            <v>PEAT</v>
          </cell>
        </row>
        <row r="285">
          <cell r="A285" t="str">
            <v>McLennan Community College2018ELL</v>
          </cell>
          <cell r="B285">
            <v>4</v>
          </cell>
          <cell r="C285">
            <v>12</v>
          </cell>
          <cell r="D285">
            <v>114289.38999999998</v>
          </cell>
          <cell r="E285">
            <v>234091.43</v>
          </cell>
          <cell r="F285">
            <v>3</v>
          </cell>
          <cell r="G285" t="str">
            <v>PEAT</v>
          </cell>
        </row>
        <row r="286">
          <cell r="A286" t="str">
            <v>McLennan Community College2018GL</v>
          </cell>
          <cell r="B286">
            <v>4</v>
          </cell>
          <cell r="C286">
            <v>12</v>
          </cell>
          <cell r="D286">
            <v>0</v>
          </cell>
          <cell r="E286">
            <v>0</v>
          </cell>
          <cell r="F286">
            <v>3</v>
          </cell>
          <cell r="G286" t="str">
            <v>PEAT</v>
          </cell>
        </row>
        <row r="287">
          <cell r="A287" t="str">
            <v>McLennan Community College2018Property</v>
          </cell>
          <cell r="B287">
            <v>2</v>
          </cell>
          <cell r="C287">
            <v>6</v>
          </cell>
          <cell r="D287">
            <v>10842.5</v>
          </cell>
          <cell r="E287">
            <v>11092.5</v>
          </cell>
          <cell r="F287">
            <v>3</v>
          </cell>
          <cell r="G287" t="str">
            <v>PEAT</v>
          </cell>
        </row>
        <row r="288">
          <cell r="A288" t="str">
            <v>McLennan Community College2019APD</v>
          </cell>
          <cell r="B288">
            <v>1</v>
          </cell>
          <cell r="C288">
            <v>3</v>
          </cell>
          <cell r="D288">
            <v>3707.4</v>
          </cell>
          <cell r="E288">
            <v>4207.3999999999996</v>
          </cell>
          <cell r="F288">
            <v>3</v>
          </cell>
          <cell r="G288" t="str">
            <v>PEAT</v>
          </cell>
        </row>
        <row r="289">
          <cell r="A289" t="str">
            <v>McLennan Community College2019ELL</v>
          </cell>
          <cell r="B289">
            <v>1</v>
          </cell>
          <cell r="C289">
            <v>3</v>
          </cell>
          <cell r="D289">
            <v>1250</v>
          </cell>
          <cell r="E289">
            <v>46250</v>
          </cell>
          <cell r="F289">
            <v>3</v>
          </cell>
          <cell r="G289" t="str">
            <v>PEAT</v>
          </cell>
        </row>
        <row r="290">
          <cell r="A290" t="str">
            <v>McLennan Community College2019GL</v>
          </cell>
          <cell r="B290">
            <v>1</v>
          </cell>
          <cell r="C290">
            <v>3</v>
          </cell>
          <cell r="D290">
            <v>0</v>
          </cell>
          <cell r="E290">
            <v>0</v>
          </cell>
          <cell r="F290">
            <v>3</v>
          </cell>
          <cell r="G290" t="str">
            <v>PEAT</v>
          </cell>
        </row>
        <row r="291">
          <cell r="A291" t="str">
            <v>McLennan Community College2019Property</v>
          </cell>
          <cell r="B291">
            <v>2</v>
          </cell>
          <cell r="C291">
            <v>6</v>
          </cell>
          <cell r="D291">
            <v>53819.16</v>
          </cell>
          <cell r="E291">
            <v>63819.16</v>
          </cell>
          <cell r="F291">
            <v>3</v>
          </cell>
          <cell r="G291" t="str">
            <v>PEAT</v>
          </cell>
        </row>
        <row r="292">
          <cell r="A292" t="str">
            <v>McLennan Community College2020APD</v>
          </cell>
          <cell r="B292">
            <v>2</v>
          </cell>
          <cell r="C292">
            <v>6</v>
          </cell>
          <cell r="D292">
            <v>4657.0600000000004</v>
          </cell>
          <cell r="E292">
            <v>5657.06</v>
          </cell>
          <cell r="F292">
            <v>3</v>
          </cell>
          <cell r="G292" t="str">
            <v>PEAT</v>
          </cell>
        </row>
        <row r="293">
          <cell r="A293" t="str">
            <v>McLennan Community College2020ELL</v>
          </cell>
          <cell r="B293">
            <v>1</v>
          </cell>
          <cell r="C293">
            <v>3</v>
          </cell>
          <cell r="D293">
            <v>7032.5</v>
          </cell>
          <cell r="E293">
            <v>12815</v>
          </cell>
          <cell r="F293">
            <v>3</v>
          </cell>
          <cell r="G293" t="str">
            <v>PEAT</v>
          </cell>
        </row>
        <row r="294">
          <cell r="A294" t="str">
            <v>McLennan Community College2020Property</v>
          </cell>
          <cell r="B294">
            <v>1</v>
          </cell>
          <cell r="C294">
            <v>3</v>
          </cell>
          <cell r="D294">
            <v>529711.87</v>
          </cell>
          <cell r="E294">
            <v>539711.87</v>
          </cell>
          <cell r="F294">
            <v>3</v>
          </cell>
          <cell r="G294" t="str">
            <v>PEAT</v>
          </cell>
        </row>
        <row r="295">
          <cell r="A295" t="str">
            <v>McLennan Community College2021APD</v>
          </cell>
          <cell r="B295">
            <v>1</v>
          </cell>
          <cell r="C295">
            <v>3</v>
          </cell>
          <cell r="D295">
            <v>2705.42</v>
          </cell>
          <cell r="E295">
            <v>3012.46</v>
          </cell>
          <cell r="F295">
            <v>3</v>
          </cell>
          <cell r="G295" t="str">
            <v>PEAT</v>
          </cell>
        </row>
        <row r="296">
          <cell r="A296" t="str">
            <v>McLennan Community College2021ELL</v>
          </cell>
          <cell r="B296">
            <v>2</v>
          </cell>
          <cell r="C296">
            <v>6</v>
          </cell>
          <cell r="D296">
            <v>1250</v>
          </cell>
          <cell r="E296">
            <v>1250</v>
          </cell>
          <cell r="F296">
            <v>3</v>
          </cell>
          <cell r="G296" t="str">
            <v>PEAT</v>
          </cell>
        </row>
        <row r="297">
          <cell r="A297" t="str">
            <v>McLennan Community College2021GL</v>
          </cell>
          <cell r="B297">
            <v>3</v>
          </cell>
          <cell r="C297">
            <v>9</v>
          </cell>
          <cell r="D297">
            <v>0</v>
          </cell>
          <cell r="E297">
            <v>0</v>
          </cell>
          <cell r="F297">
            <v>3</v>
          </cell>
          <cell r="G297" t="str">
            <v>PEAT</v>
          </cell>
        </row>
        <row r="298">
          <cell r="A298" t="str">
            <v>Mineola ISD2017AL</v>
          </cell>
          <cell r="B298">
            <v>1</v>
          </cell>
          <cell r="C298">
            <v>3</v>
          </cell>
          <cell r="D298">
            <v>1137.29</v>
          </cell>
          <cell r="E298">
            <v>1137.29</v>
          </cell>
          <cell r="F298">
            <v>3</v>
          </cell>
          <cell r="G298" t="str">
            <v>PEAT</v>
          </cell>
        </row>
        <row r="299">
          <cell r="A299" t="str">
            <v>Mineola ISD2017APD</v>
          </cell>
          <cell r="B299">
            <v>1</v>
          </cell>
          <cell r="C299">
            <v>3</v>
          </cell>
          <cell r="D299">
            <v>0</v>
          </cell>
          <cell r="E299">
            <v>0</v>
          </cell>
          <cell r="F299">
            <v>3</v>
          </cell>
          <cell r="G299" t="str">
            <v>PEAT</v>
          </cell>
        </row>
        <row r="300">
          <cell r="A300" t="str">
            <v>Mineola ISD2018AL</v>
          </cell>
          <cell r="B300">
            <v>1</v>
          </cell>
          <cell r="C300">
            <v>3</v>
          </cell>
          <cell r="D300">
            <v>0</v>
          </cell>
          <cell r="E300">
            <v>0</v>
          </cell>
          <cell r="F300">
            <v>3</v>
          </cell>
          <cell r="G300" t="str">
            <v>PEAT</v>
          </cell>
        </row>
        <row r="301">
          <cell r="A301" t="str">
            <v>Mineola ISD2018Property</v>
          </cell>
          <cell r="B301">
            <v>1</v>
          </cell>
          <cell r="C301">
            <v>3</v>
          </cell>
          <cell r="D301">
            <v>833</v>
          </cell>
          <cell r="E301">
            <v>833</v>
          </cell>
          <cell r="F301">
            <v>3</v>
          </cell>
          <cell r="G301" t="str">
            <v>PEAT</v>
          </cell>
        </row>
        <row r="302">
          <cell r="A302" t="str">
            <v>Mineola ISD2019AL</v>
          </cell>
          <cell r="B302">
            <v>2</v>
          </cell>
          <cell r="C302">
            <v>6</v>
          </cell>
          <cell r="D302">
            <v>0</v>
          </cell>
          <cell r="E302">
            <v>0</v>
          </cell>
          <cell r="F302">
            <v>3</v>
          </cell>
          <cell r="G302" t="str">
            <v>PEAT</v>
          </cell>
        </row>
        <row r="303">
          <cell r="A303" t="str">
            <v>Mineola ISD2019APD</v>
          </cell>
          <cell r="B303">
            <v>2</v>
          </cell>
          <cell r="C303">
            <v>6</v>
          </cell>
          <cell r="D303">
            <v>18838.73</v>
          </cell>
          <cell r="E303">
            <v>5553.9699999999993</v>
          </cell>
          <cell r="F303">
            <v>3</v>
          </cell>
          <cell r="G303" t="str">
            <v>PEAT</v>
          </cell>
        </row>
        <row r="304">
          <cell r="A304" t="str">
            <v>Mineola ISD2019Property</v>
          </cell>
          <cell r="B304">
            <v>2</v>
          </cell>
          <cell r="C304">
            <v>6</v>
          </cell>
          <cell r="D304">
            <v>17931.5</v>
          </cell>
          <cell r="E304">
            <v>18431.5</v>
          </cell>
          <cell r="F304">
            <v>3</v>
          </cell>
          <cell r="G304" t="str">
            <v>PEAT</v>
          </cell>
        </row>
        <row r="305">
          <cell r="A305" t="str">
            <v>Mineola ISD2020AL</v>
          </cell>
          <cell r="B305">
            <v>1</v>
          </cell>
          <cell r="C305">
            <v>3</v>
          </cell>
          <cell r="D305">
            <v>2654.79</v>
          </cell>
          <cell r="E305">
            <v>2654.79</v>
          </cell>
          <cell r="F305">
            <v>3</v>
          </cell>
          <cell r="G305" t="str">
            <v>PEAT</v>
          </cell>
        </row>
        <row r="306">
          <cell r="A306" t="str">
            <v>Mineola ISD2021AL</v>
          </cell>
          <cell r="B306">
            <v>1</v>
          </cell>
          <cell r="C306">
            <v>3</v>
          </cell>
          <cell r="D306">
            <v>6819.52</v>
          </cell>
          <cell r="E306">
            <v>12000</v>
          </cell>
          <cell r="F306">
            <v>3</v>
          </cell>
          <cell r="G306" t="str">
            <v>PEAT</v>
          </cell>
        </row>
        <row r="307">
          <cell r="A307" t="str">
            <v>Mineola ISD2021APD</v>
          </cell>
          <cell r="B307">
            <v>2</v>
          </cell>
          <cell r="C307">
            <v>6</v>
          </cell>
          <cell r="D307">
            <v>532.79999999999995</v>
          </cell>
          <cell r="E307">
            <v>5932.8</v>
          </cell>
          <cell r="F307">
            <v>3</v>
          </cell>
          <cell r="G307" t="str">
            <v>PEAT</v>
          </cell>
        </row>
        <row r="308">
          <cell r="A308" t="str">
            <v>Mineola ISD2021Property</v>
          </cell>
          <cell r="B308">
            <v>1</v>
          </cell>
          <cell r="C308">
            <v>3</v>
          </cell>
          <cell r="D308">
            <v>9249.92</v>
          </cell>
          <cell r="E308">
            <v>10249.92</v>
          </cell>
          <cell r="F308">
            <v>3</v>
          </cell>
          <cell r="G308" t="str">
            <v>PEAT</v>
          </cell>
        </row>
        <row r="309">
          <cell r="A309" t="str">
            <v>Mt. Enterprise ISD2018Property</v>
          </cell>
          <cell r="B309">
            <v>1</v>
          </cell>
          <cell r="C309">
            <v>3</v>
          </cell>
          <cell r="D309">
            <v>4767</v>
          </cell>
          <cell r="E309">
            <v>5017</v>
          </cell>
          <cell r="F309">
            <v>3</v>
          </cell>
          <cell r="G309" t="str">
            <v>PEAT</v>
          </cell>
        </row>
        <row r="310">
          <cell r="A310" t="str">
            <v>Mt. Enterprise ISD2019Property</v>
          </cell>
          <cell r="B310">
            <v>1</v>
          </cell>
          <cell r="C310">
            <v>3</v>
          </cell>
          <cell r="D310">
            <v>2525.56</v>
          </cell>
          <cell r="E310">
            <v>3025.56</v>
          </cell>
          <cell r="F310">
            <v>3</v>
          </cell>
          <cell r="G310" t="str">
            <v>PEAT</v>
          </cell>
        </row>
        <row r="311">
          <cell r="A311" t="str">
            <v>Mt. Enterprise ISD2020Property</v>
          </cell>
          <cell r="B311">
            <v>2</v>
          </cell>
          <cell r="C311">
            <v>6</v>
          </cell>
          <cell r="D311">
            <v>96322</v>
          </cell>
          <cell r="E311">
            <v>106322</v>
          </cell>
          <cell r="F311">
            <v>3</v>
          </cell>
          <cell r="G311" t="str">
            <v>PEAT</v>
          </cell>
        </row>
        <row r="312">
          <cell r="A312" t="str">
            <v>Nazareth ISD2017APD</v>
          </cell>
          <cell r="B312">
            <v>1</v>
          </cell>
          <cell r="C312">
            <v>3</v>
          </cell>
          <cell r="D312">
            <v>1009.94</v>
          </cell>
          <cell r="E312">
            <v>2009.94</v>
          </cell>
          <cell r="F312">
            <v>3</v>
          </cell>
          <cell r="G312" t="str">
            <v>PEAT</v>
          </cell>
        </row>
        <row r="313">
          <cell r="A313" t="str">
            <v>Nazareth ISD2018AL</v>
          </cell>
          <cell r="B313">
            <v>1</v>
          </cell>
          <cell r="C313">
            <v>3</v>
          </cell>
          <cell r="D313">
            <v>1818.3200000000002</v>
          </cell>
          <cell r="E313">
            <v>1818.32</v>
          </cell>
          <cell r="F313">
            <v>3</v>
          </cell>
          <cell r="G313" t="str">
            <v>PEAT</v>
          </cell>
        </row>
        <row r="314">
          <cell r="A314" t="str">
            <v>Nazareth ISD2018GL</v>
          </cell>
          <cell r="B314">
            <v>1</v>
          </cell>
          <cell r="C314">
            <v>3</v>
          </cell>
          <cell r="D314">
            <v>0</v>
          </cell>
          <cell r="E314">
            <v>0</v>
          </cell>
          <cell r="F314">
            <v>3</v>
          </cell>
          <cell r="G314" t="str">
            <v>PEAT</v>
          </cell>
        </row>
        <row r="315">
          <cell r="A315" t="str">
            <v>Nazareth ISD2018Property</v>
          </cell>
          <cell r="B315">
            <v>1</v>
          </cell>
          <cell r="C315">
            <v>3</v>
          </cell>
          <cell r="D315">
            <v>2203.85</v>
          </cell>
          <cell r="E315">
            <v>2203.85</v>
          </cell>
          <cell r="F315">
            <v>3</v>
          </cell>
          <cell r="G315" t="str">
            <v>PEAT</v>
          </cell>
        </row>
        <row r="316">
          <cell r="A316" t="str">
            <v>Nazareth ISD2021Property</v>
          </cell>
          <cell r="B316">
            <v>1</v>
          </cell>
          <cell r="C316">
            <v>3</v>
          </cell>
          <cell r="D316">
            <v>5898.42</v>
          </cell>
          <cell r="E316">
            <v>11196.78</v>
          </cell>
          <cell r="F316">
            <v>3</v>
          </cell>
          <cell r="G316" t="str">
            <v>PEAT</v>
          </cell>
        </row>
        <row r="317">
          <cell r="A317" t="str">
            <v>Neches ISD2017AL</v>
          </cell>
          <cell r="B317">
            <v>1</v>
          </cell>
          <cell r="C317">
            <v>3</v>
          </cell>
          <cell r="D317">
            <v>1552.56</v>
          </cell>
          <cell r="E317">
            <v>1552.56</v>
          </cell>
          <cell r="F317">
            <v>3</v>
          </cell>
          <cell r="G317" t="str">
            <v>PEAT</v>
          </cell>
        </row>
        <row r="318">
          <cell r="A318" t="str">
            <v>Neches ISD2019Property</v>
          </cell>
          <cell r="B318">
            <v>1</v>
          </cell>
          <cell r="C318">
            <v>3</v>
          </cell>
          <cell r="D318">
            <v>7064.27</v>
          </cell>
          <cell r="E318">
            <v>12064.27</v>
          </cell>
          <cell r="F318">
            <v>3</v>
          </cell>
          <cell r="G318" t="str">
            <v>PEAT</v>
          </cell>
        </row>
        <row r="319">
          <cell r="A319" t="str">
            <v>Neches ISD2020ELL</v>
          </cell>
          <cell r="B319">
            <v>5</v>
          </cell>
          <cell r="C319">
            <v>15</v>
          </cell>
          <cell r="D319">
            <v>1250</v>
          </cell>
          <cell r="E319">
            <v>1250</v>
          </cell>
          <cell r="F319">
            <v>3</v>
          </cell>
          <cell r="G319" t="str">
            <v>PEAT</v>
          </cell>
        </row>
        <row r="320">
          <cell r="A320" t="str">
            <v>Neches ISD2021APD</v>
          </cell>
          <cell r="B320">
            <v>1</v>
          </cell>
          <cell r="C320">
            <v>3</v>
          </cell>
          <cell r="D320">
            <v>6</v>
          </cell>
          <cell r="E320">
            <v>8000</v>
          </cell>
          <cell r="F320">
            <v>3</v>
          </cell>
          <cell r="G320" t="str">
            <v>PEAT</v>
          </cell>
        </row>
        <row r="321">
          <cell r="A321" t="str">
            <v>New Summerfield ISD2019Property</v>
          </cell>
          <cell r="B321">
            <v>1</v>
          </cell>
          <cell r="C321">
            <v>3</v>
          </cell>
          <cell r="D321">
            <v>5714.5</v>
          </cell>
          <cell r="E321">
            <v>6775.26</v>
          </cell>
          <cell r="F321">
            <v>3</v>
          </cell>
          <cell r="G321" t="str">
            <v>PEAT</v>
          </cell>
        </row>
        <row r="322">
          <cell r="A322" t="str">
            <v>New Summerfield ISD2021Property</v>
          </cell>
          <cell r="B322">
            <v>1</v>
          </cell>
          <cell r="C322">
            <v>3</v>
          </cell>
          <cell r="D322">
            <v>0</v>
          </cell>
          <cell r="E322">
            <v>11698.88</v>
          </cell>
          <cell r="F322">
            <v>3</v>
          </cell>
          <cell r="G322" t="str">
            <v>PEAT</v>
          </cell>
        </row>
        <row r="323">
          <cell r="A323" t="str">
            <v>Newcastle ISD2017AL</v>
          </cell>
          <cell r="B323">
            <v>4</v>
          </cell>
          <cell r="C323">
            <v>16</v>
          </cell>
          <cell r="D323">
            <v>25436</v>
          </cell>
          <cell r="E323">
            <v>25520</v>
          </cell>
          <cell r="F323">
            <v>4</v>
          </cell>
          <cell r="G323" t="str">
            <v>TASB</v>
          </cell>
        </row>
        <row r="324">
          <cell r="A324" t="str">
            <v>Newcastle ISD2021APD</v>
          </cell>
          <cell r="B324">
            <v>1</v>
          </cell>
          <cell r="C324">
            <v>3</v>
          </cell>
          <cell r="D324">
            <v>5724.32</v>
          </cell>
          <cell r="E324">
            <v>6224.32</v>
          </cell>
          <cell r="F324">
            <v>3</v>
          </cell>
          <cell r="G324" t="str">
            <v>PEAT</v>
          </cell>
        </row>
        <row r="325">
          <cell r="A325" t="str">
            <v>Nocona ISD2018Property</v>
          </cell>
          <cell r="B325">
            <v>1</v>
          </cell>
          <cell r="C325">
            <v>3</v>
          </cell>
          <cell r="D325">
            <v>1741.77</v>
          </cell>
          <cell r="E325">
            <v>1741.77</v>
          </cell>
          <cell r="F325">
            <v>3</v>
          </cell>
          <cell r="G325" t="str">
            <v>PEAT</v>
          </cell>
        </row>
        <row r="326">
          <cell r="A326" t="str">
            <v>North Lamar ISD2017AL</v>
          </cell>
          <cell r="B326">
            <v>1</v>
          </cell>
          <cell r="C326">
            <v>6</v>
          </cell>
          <cell r="D326">
            <v>120</v>
          </cell>
          <cell r="E326">
            <v>120</v>
          </cell>
          <cell r="F326">
            <v>6</v>
          </cell>
          <cell r="G326" t="str">
            <v>TREA</v>
          </cell>
        </row>
        <row r="327">
          <cell r="A327" t="str">
            <v>North Lamar ISD2017APD</v>
          </cell>
          <cell r="B327">
            <v>1</v>
          </cell>
          <cell r="C327">
            <v>6</v>
          </cell>
          <cell r="D327">
            <v>2334</v>
          </cell>
          <cell r="E327">
            <v>2334</v>
          </cell>
          <cell r="F327">
            <v>6</v>
          </cell>
          <cell r="G327" t="str">
            <v>TREA</v>
          </cell>
        </row>
        <row r="328">
          <cell r="A328" t="str">
            <v>North Lamar ISD2018AL</v>
          </cell>
          <cell r="B328">
            <v>3</v>
          </cell>
          <cell r="C328">
            <v>18</v>
          </cell>
          <cell r="D328">
            <v>6829</v>
          </cell>
          <cell r="E328">
            <v>6829</v>
          </cell>
          <cell r="F328">
            <v>6</v>
          </cell>
          <cell r="G328" t="str">
            <v>TREA</v>
          </cell>
        </row>
        <row r="329">
          <cell r="A329" t="str">
            <v>North Lamar ISD2018Property</v>
          </cell>
          <cell r="B329">
            <v>1</v>
          </cell>
          <cell r="C329">
            <v>6</v>
          </cell>
          <cell r="D329">
            <v>158263</v>
          </cell>
          <cell r="E329">
            <v>158263</v>
          </cell>
          <cell r="F329">
            <v>6</v>
          </cell>
          <cell r="G329" t="str">
            <v>TREA</v>
          </cell>
        </row>
        <row r="330">
          <cell r="A330" t="str">
            <v>North Lamar ISD2019AL</v>
          </cell>
          <cell r="B330">
            <v>1</v>
          </cell>
          <cell r="C330">
            <v>3</v>
          </cell>
          <cell r="D330">
            <v>4526.54</v>
          </cell>
          <cell r="E330">
            <v>4526.54</v>
          </cell>
          <cell r="F330">
            <v>3</v>
          </cell>
          <cell r="G330" t="str">
            <v>PEAT</v>
          </cell>
        </row>
        <row r="331">
          <cell r="A331" t="str">
            <v>North Lamar ISD2020AL</v>
          </cell>
          <cell r="B331">
            <v>1</v>
          </cell>
          <cell r="C331">
            <v>3</v>
          </cell>
          <cell r="D331">
            <v>5274.12</v>
          </cell>
          <cell r="E331">
            <v>5274.12</v>
          </cell>
          <cell r="F331">
            <v>3</v>
          </cell>
          <cell r="G331" t="str">
            <v>PEAT</v>
          </cell>
        </row>
        <row r="332">
          <cell r="A332" t="str">
            <v>North Lamar ISD2020APD</v>
          </cell>
          <cell r="B332">
            <v>2</v>
          </cell>
          <cell r="C332">
            <v>6</v>
          </cell>
          <cell r="D332">
            <v>5539.92</v>
          </cell>
          <cell r="E332">
            <v>6539.92</v>
          </cell>
          <cell r="F332">
            <v>3</v>
          </cell>
          <cell r="G332" t="str">
            <v>PEAT</v>
          </cell>
        </row>
        <row r="333">
          <cell r="A333" t="str">
            <v>North Lamar ISD2020GL</v>
          </cell>
          <cell r="B333">
            <v>1</v>
          </cell>
          <cell r="C333">
            <v>3</v>
          </cell>
          <cell r="D333">
            <v>1021.22</v>
          </cell>
          <cell r="E333">
            <v>1021.22</v>
          </cell>
          <cell r="F333">
            <v>3</v>
          </cell>
          <cell r="G333" t="str">
            <v>PEAT</v>
          </cell>
        </row>
        <row r="334">
          <cell r="A334" t="str">
            <v>North Lamar ISD2020Property</v>
          </cell>
          <cell r="B334">
            <v>1</v>
          </cell>
          <cell r="C334">
            <v>3</v>
          </cell>
          <cell r="D334">
            <v>206394.06</v>
          </cell>
          <cell r="E334">
            <v>231394.06</v>
          </cell>
          <cell r="F334">
            <v>3</v>
          </cell>
          <cell r="G334" t="str">
            <v>PEAT</v>
          </cell>
        </row>
        <row r="335">
          <cell r="A335" t="str">
            <v>North Lamar ISD2021AL</v>
          </cell>
          <cell r="B335">
            <v>1</v>
          </cell>
          <cell r="C335">
            <v>3</v>
          </cell>
          <cell r="D335">
            <v>1841.65</v>
          </cell>
          <cell r="E335">
            <v>1841.65</v>
          </cell>
          <cell r="F335">
            <v>3</v>
          </cell>
          <cell r="G335" t="str">
            <v>PEAT</v>
          </cell>
        </row>
        <row r="336">
          <cell r="A336" t="str">
            <v>North Lamar ISD2021GL</v>
          </cell>
          <cell r="B336">
            <v>1</v>
          </cell>
          <cell r="C336">
            <v>3</v>
          </cell>
          <cell r="D336">
            <v>0</v>
          </cell>
          <cell r="E336">
            <v>0</v>
          </cell>
          <cell r="F336">
            <v>3</v>
          </cell>
          <cell r="G336" t="str">
            <v>PEAT</v>
          </cell>
        </row>
        <row r="337">
          <cell r="A337" t="str">
            <v>North Lamar ISD2021Property</v>
          </cell>
          <cell r="B337">
            <v>1</v>
          </cell>
          <cell r="C337">
            <v>3</v>
          </cell>
          <cell r="D337">
            <v>0</v>
          </cell>
          <cell r="E337">
            <v>0</v>
          </cell>
          <cell r="F337">
            <v>3</v>
          </cell>
          <cell r="G337" t="str">
            <v>PEAT</v>
          </cell>
        </row>
        <row r="338">
          <cell r="A338" t="str">
            <v>Northside ISD (Vernon)2021APD</v>
          </cell>
          <cell r="B338">
            <v>1</v>
          </cell>
          <cell r="C338">
            <v>3</v>
          </cell>
          <cell r="D338">
            <v>3491.72</v>
          </cell>
          <cell r="E338">
            <v>3991.72</v>
          </cell>
          <cell r="F338">
            <v>3</v>
          </cell>
          <cell r="G338" t="str">
            <v>PEAT</v>
          </cell>
        </row>
        <row r="339">
          <cell r="A339" t="str">
            <v>Northside ISD (Vernon)2021Property</v>
          </cell>
          <cell r="B339">
            <v>1</v>
          </cell>
          <cell r="C339">
            <v>3</v>
          </cell>
          <cell r="D339">
            <v>76022.5</v>
          </cell>
          <cell r="E339">
            <v>81022.5</v>
          </cell>
          <cell r="F339">
            <v>3</v>
          </cell>
          <cell r="G339" t="str">
            <v>PEAT</v>
          </cell>
        </row>
        <row r="340">
          <cell r="A340" t="str">
            <v>Overton ISD2017AL</v>
          </cell>
          <cell r="B340">
            <v>1</v>
          </cell>
          <cell r="C340">
            <v>3</v>
          </cell>
          <cell r="D340">
            <v>3608.14</v>
          </cell>
          <cell r="E340">
            <v>3608.14</v>
          </cell>
          <cell r="F340">
            <v>3</v>
          </cell>
          <cell r="G340" t="str">
            <v>PEAT</v>
          </cell>
        </row>
        <row r="341">
          <cell r="A341" t="str">
            <v>Overton ISD2017Property</v>
          </cell>
          <cell r="B341">
            <v>1</v>
          </cell>
          <cell r="C341">
            <v>3</v>
          </cell>
          <cell r="D341">
            <v>7997</v>
          </cell>
          <cell r="E341">
            <v>8997</v>
          </cell>
          <cell r="F341">
            <v>3</v>
          </cell>
          <cell r="G341" t="str">
            <v>PEAT</v>
          </cell>
        </row>
        <row r="342">
          <cell r="A342" t="str">
            <v>Overton ISD2018Property</v>
          </cell>
          <cell r="B342">
            <v>1</v>
          </cell>
          <cell r="C342">
            <v>3</v>
          </cell>
          <cell r="D342">
            <v>0</v>
          </cell>
          <cell r="E342">
            <v>0</v>
          </cell>
          <cell r="F342">
            <v>3</v>
          </cell>
          <cell r="G342" t="str">
            <v>PEAT</v>
          </cell>
        </row>
        <row r="343">
          <cell r="A343" t="str">
            <v>Overton ISD2019Property</v>
          </cell>
          <cell r="B343">
            <v>1</v>
          </cell>
          <cell r="C343">
            <v>3</v>
          </cell>
          <cell r="D343">
            <v>782.09</v>
          </cell>
          <cell r="E343">
            <v>782.09</v>
          </cell>
          <cell r="F343">
            <v>3</v>
          </cell>
          <cell r="G343" t="str">
            <v>PEAT</v>
          </cell>
        </row>
        <row r="344">
          <cell r="A344" t="str">
            <v>Overton ISD2021AL</v>
          </cell>
          <cell r="B344">
            <v>1</v>
          </cell>
          <cell r="C344">
            <v>3</v>
          </cell>
          <cell r="D344">
            <v>8861.81</v>
          </cell>
          <cell r="E344">
            <v>8861.81</v>
          </cell>
          <cell r="F344">
            <v>3</v>
          </cell>
          <cell r="G344" t="str">
            <v>PEAT</v>
          </cell>
        </row>
        <row r="345">
          <cell r="A345" t="str">
            <v>Overton ISD2021GL</v>
          </cell>
          <cell r="B345">
            <v>1</v>
          </cell>
          <cell r="C345">
            <v>3</v>
          </cell>
          <cell r="D345">
            <v>0</v>
          </cell>
          <cell r="E345">
            <v>0</v>
          </cell>
          <cell r="F345">
            <v>3</v>
          </cell>
          <cell r="G345" t="str">
            <v>PEAT</v>
          </cell>
        </row>
        <row r="346">
          <cell r="A346" t="str">
            <v>Panther Creek CISD2020GL</v>
          </cell>
          <cell r="B346">
            <v>1</v>
          </cell>
          <cell r="C346">
            <v>3</v>
          </cell>
          <cell r="D346">
            <v>2500</v>
          </cell>
          <cell r="E346">
            <v>2500</v>
          </cell>
          <cell r="F346">
            <v>3</v>
          </cell>
          <cell r="G346" t="str">
            <v>PEAT</v>
          </cell>
        </row>
        <row r="347">
          <cell r="A347" t="str">
            <v>Paris ISD2017AL</v>
          </cell>
          <cell r="B347">
            <v>3</v>
          </cell>
          <cell r="C347">
            <v>18</v>
          </cell>
          <cell r="D347">
            <v>16866</v>
          </cell>
          <cell r="E347">
            <v>16866</v>
          </cell>
          <cell r="F347">
            <v>6</v>
          </cell>
          <cell r="G347" t="str">
            <v>TREA</v>
          </cell>
        </row>
        <row r="348">
          <cell r="A348" t="str">
            <v>Paris ISD2017APD</v>
          </cell>
          <cell r="B348">
            <v>1</v>
          </cell>
          <cell r="C348">
            <v>6</v>
          </cell>
          <cell r="D348">
            <v>2004</v>
          </cell>
          <cell r="E348">
            <v>2004</v>
          </cell>
          <cell r="F348">
            <v>6</v>
          </cell>
          <cell r="G348" t="str">
            <v>TREA</v>
          </cell>
        </row>
        <row r="349">
          <cell r="A349" t="str">
            <v>Paris ISD2018AL</v>
          </cell>
          <cell r="B349">
            <v>2</v>
          </cell>
          <cell r="C349">
            <v>12</v>
          </cell>
          <cell r="D349">
            <v>10568</v>
          </cell>
          <cell r="E349">
            <v>10568</v>
          </cell>
          <cell r="F349">
            <v>6</v>
          </cell>
          <cell r="G349" t="str">
            <v>TREA</v>
          </cell>
        </row>
        <row r="350">
          <cell r="A350" t="str">
            <v>Paris ISD2019AL</v>
          </cell>
          <cell r="B350">
            <v>4</v>
          </cell>
          <cell r="C350">
            <v>12</v>
          </cell>
          <cell r="D350">
            <v>19728.71</v>
          </cell>
          <cell r="E350">
            <v>35988.71</v>
          </cell>
          <cell r="F350">
            <v>3</v>
          </cell>
          <cell r="G350" t="str">
            <v>PEAT</v>
          </cell>
        </row>
        <row r="351">
          <cell r="A351" t="str">
            <v>Paris ISD2020ELL</v>
          </cell>
          <cell r="B351">
            <v>1</v>
          </cell>
          <cell r="C351">
            <v>3</v>
          </cell>
          <cell r="D351">
            <v>13750</v>
          </cell>
          <cell r="E351">
            <v>15760.5</v>
          </cell>
          <cell r="F351">
            <v>3</v>
          </cell>
          <cell r="G351" t="str">
            <v>PEAT</v>
          </cell>
        </row>
        <row r="352">
          <cell r="A352" t="str">
            <v>Paris ISD2020Property</v>
          </cell>
          <cell r="B352">
            <v>2</v>
          </cell>
          <cell r="C352">
            <v>6</v>
          </cell>
          <cell r="D352">
            <v>114476.13</v>
          </cell>
          <cell r="E352">
            <v>164476.13</v>
          </cell>
          <cell r="F352">
            <v>3</v>
          </cell>
          <cell r="G352" t="str">
            <v>PEAT</v>
          </cell>
        </row>
        <row r="353">
          <cell r="A353" t="str">
            <v>Paris ISD2021AL</v>
          </cell>
          <cell r="B353">
            <v>2</v>
          </cell>
          <cell r="C353">
            <v>6</v>
          </cell>
          <cell r="D353">
            <v>7268.86</v>
          </cell>
          <cell r="E353">
            <v>8724.74</v>
          </cell>
          <cell r="F353">
            <v>3</v>
          </cell>
          <cell r="G353" t="str">
            <v>PEAT</v>
          </cell>
        </row>
        <row r="354">
          <cell r="A354" t="str">
            <v>Paris ISD2021APD</v>
          </cell>
          <cell r="B354">
            <v>1</v>
          </cell>
          <cell r="C354">
            <v>3</v>
          </cell>
          <cell r="D354">
            <v>0</v>
          </cell>
          <cell r="E354">
            <v>0</v>
          </cell>
          <cell r="F354">
            <v>3</v>
          </cell>
          <cell r="G354" t="str">
            <v>PEAT</v>
          </cell>
        </row>
        <row r="355">
          <cell r="A355" t="str">
            <v>Paris ISD2021ELL</v>
          </cell>
          <cell r="B355">
            <v>1</v>
          </cell>
          <cell r="C355">
            <v>3</v>
          </cell>
          <cell r="D355">
            <v>1250</v>
          </cell>
          <cell r="E355">
            <v>1250</v>
          </cell>
          <cell r="F355">
            <v>3</v>
          </cell>
          <cell r="G355" t="str">
            <v>PEAT</v>
          </cell>
        </row>
        <row r="356">
          <cell r="A356" t="str">
            <v>Petrolia CISD2018AL</v>
          </cell>
          <cell r="B356">
            <v>1</v>
          </cell>
          <cell r="C356">
            <v>3</v>
          </cell>
          <cell r="D356">
            <v>15604.93</v>
          </cell>
          <cell r="E356">
            <v>15604.93</v>
          </cell>
          <cell r="F356">
            <v>3</v>
          </cell>
          <cell r="G356" t="str">
            <v>PEAT</v>
          </cell>
        </row>
        <row r="357">
          <cell r="A357" t="str">
            <v>Petrolia CISD2018APD</v>
          </cell>
          <cell r="B357">
            <v>1</v>
          </cell>
          <cell r="C357">
            <v>3</v>
          </cell>
          <cell r="D357">
            <v>0</v>
          </cell>
          <cell r="E357">
            <v>0</v>
          </cell>
          <cell r="F357">
            <v>3</v>
          </cell>
          <cell r="G357" t="str">
            <v>PEAT</v>
          </cell>
        </row>
        <row r="358">
          <cell r="A358" t="str">
            <v>Petrolia CISD2019Property</v>
          </cell>
          <cell r="B358">
            <v>1</v>
          </cell>
          <cell r="C358">
            <v>3</v>
          </cell>
          <cell r="D358">
            <v>3914263.45</v>
          </cell>
          <cell r="E358">
            <v>4559241.3499999996</v>
          </cell>
          <cell r="F358">
            <v>3</v>
          </cell>
          <cell r="G358" t="str">
            <v>PEAT</v>
          </cell>
        </row>
        <row r="359">
          <cell r="A359" t="str">
            <v>Petrolia CISD2021ELL</v>
          </cell>
          <cell r="B359">
            <v>1</v>
          </cell>
          <cell r="C359">
            <v>3</v>
          </cell>
          <cell r="D359">
            <v>1250</v>
          </cell>
          <cell r="E359">
            <v>1250</v>
          </cell>
          <cell r="F359">
            <v>3</v>
          </cell>
          <cell r="G359" t="str">
            <v>PEAT</v>
          </cell>
        </row>
        <row r="360">
          <cell r="A360" t="str">
            <v>Pottsboro ISD2017AL</v>
          </cell>
          <cell r="B360">
            <v>3</v>
          </cell>
          <cell r="C360">
            <v>9</v>
          </cell>
          <cell r="D360">
            <v>12837.35</v>
          </cell>
          <cell r="E360">
            <v>12837.35</v>
          </cell>
          <cell r="F360">
            <v>3</v>
          </cell>
          <cell r="G360" t="str">
            <v>PEAT</v>
          </cell>
        </row>
        <row r="361">
          <cell r="A361" t="str">
            <v>Pottsboro ISD2017APD</v>
          </cell>
          <cell r="B361">
            <v>1</v>
          </cell>
          <cell r="C361">
            <v>3</v>
          </cell>
          <cell r="D361">
            <v>20032.600000000002</v>
          </cell>
          <cell r="E361">
            <v>21032.6</v>
          </cell>
          <cell r="F361">
            <v>3</v>
          </cell>
          <cell r="G361" t="str">
            <v>PEAT</v>
          </cell>
        </row>
        <row r="362">
          <cell r="A362" t="str">
            <v>Pottsboro ISD2017GL</v>
          </cell>
          <cell r="B362">
            <v>2</v>
          </cell>
          <cell r="C362">
            <v>6</v>
          </cell>
          <cell r="D362">
            <v>9.8000000000000007</v>
          </cell>
          <cell r="E362">
            <v>9.8000000000000007</v>
          </cell>
          <cell r="F362">
            <v>3</v>
          </cell>
          <cell r="G362" t="str">
            <v>PEAT</v>
          </cell>
        </row>
        <row r="363">
          <cell r="A363" t="str">
            <v>Pottsboro ISD2018AL</v>
          </cell>
          <cell r="B363">
            <v>2</v>
          </cell>
          <cell r="C363">
            <v>6</v>
          </cell>
          <cell r="D363">
            <v>4229.12</v>
          </cell>
          <cell r="E363">
            <v>4229.12</v>
          </cell>
          <cell r="F363">
            <v>3</v>
          </cell>
          <cell r="G363" t="str">
            <v>PEAT</v>
          </cell>
        </row>
        <row r="364">
          <cell r="A364" t="str">
            <v>Pottsboro ISD2018GL</v>
          </cell>
          <cell r="B364">
            <v>2</v>
          </cell>
          <cell r="C364">
            <v>6</v>
          </cell>
          <cell r="D364">
            <v>0</v>
          </cell>
          <cell r="E364">
            <v>0</v>
          </cell>
          <cell r="F364">
            <v>3</v>
          </cell>
          <cell r="G364" t="str">
            <v>PEAT</v>
          </cell>
        </row>
        <row r="365">
          <cell r="A365" t="str">
            <v>Pottsboro ISD2019Property</v>
          </cell>
          <cell r="B365">
            <v>1</v>
          </cell>
          <cell r="C365">
            <v>3</v>
          </cell>
          <cell r="D365">
            <v>82721.939999999988</v>
          </cell>
          <cell r="E365">
            <v>97721.94</v>
          </cell>
          <cell r="F365">
            <v>3</v>
          </cell>
          <cell r="G365" t="str">
            <v>PEAT</v>
          </cell>
        </row>
        <row r="366">
          <cell r="A366" t="str">
            <v>Pottsboro ISD2020APD</v>
          </cell>
          <cell r="B366">
            <v>1</v>
          </cell>
          <cell r="C366">
            <v>3</v>
          </cell>
          <cell r="D366">
            <v>7770.5</v>
          </cell>
          <cell r="E366">
            <v>8770.5</v>
          </cell>
          <cell r="F366">
            <v>3</v>
          </cell>
          <cell r="G366" t="str">
            <v>PEAT</v>
          </cell>
        </row>
        <row r="367">
          <cell r="A367" t="str">
            <v>Pottsboro ISD2020Property</v>
          </cell>
          <cell r="B367">
            <v>1</v>
          </cell>
          <cell r="C367">
            <v>3</v>
          </cell>
          <cell r="D367">
            <v>86245.61</v>
          </cell>
          <cell r="E367">
            <v>101245.61</v>
          </cell>
          <cell r="F367">
            <v>3</v>
          </cell>
          <cell r="G367" t="str">
            <v>PEAT</v>
          </cell>
        </row>
        <row r="368">
          <cell r="A368" t="str">
            <v>Pottsboro ISD2021AL</v>
          </cell>
          <cell r="B368">
            <v>1</v>
          </cell>
          <cell r="C368">
            <v>3</v>
          </cell>
          <cell r="D368">
            <v>5991.82</v>
          </cell>
          <cell r="E368">
            <v>5991.82</v>
          </cell>
          <cell r="F368">
            <v>3</v>
          </cell>
          <cell r="G368" t="str">
            <v>PEAT</v>
          </cell>
        </row>
        <row r="369">
          <cell r="A369" t="str">
            <v>Quanah ISD2017APD</v>
          </cell>
          <cell r="B369">
            <v>1</v>
          </cell>
          <cell r="C369">
            <v>7</v>
          </cell>
          <cell r="D369">
            <v>27585.26</v>
          </cell>
          <cell r="E369">
            <v>27585.26</v>
          </cell>
          <cell r="F369">
            <v>7</v>
          </cell>
          <cell r="G369" t="str">
            <v>WTRCA</v>
          </cell>
        </row>
        <row r="370">
          <cell r="A370" t="str">
            <v>Quanah ISD2017Property</v>
          </cell>
          <cell r="B370">
            <v>1</v>
          </cell>
          <cell r="C370">
            <v>7</v>
          </cell>
          <cell r="D370">
            <v>8674.58</v>
          </cell>
          <cell r="E370">
            <v>8674.58</v>
          </cell>
          <cell r="F370">
            <v>7</v>
          </cell>
          <cell r="G370" t="str">
            <v>WTRCA</v>
          </cell>
        </row>
        <row r="371">
          <cell r="A371" t="str">
            <v>Quanah ISD2018APD</v>
          </cell>
          <cell r="B371">
            <v>2</v>
          </cell>
          <cell r="C371">
            <v>6</v>
          </cell>
          <cell r="D371">
            <v>15427.009999999998</v>
          </cell>
          <cell r="E371">
            <v>17427.010000000002</v>
          </cell>
          <cell r="F371">
            <v>3</v>
          </cell>
          <cell r="G371" t="str">
            <v>PEAT</v>
          </cell>
        </row>
        <row r="372">
          <cell r="A372" t="str">
            <v>Quanah ISD2018Property</v>
          </cell>
          <cell r="B372">
            <v>1</v>
          </cell>
          <cell r="C372">
            <v>3</v>
          </cell>
          <cell r="D372">
            <v>59502.02</v>
          </cell>
          <cell r="E372">
            <v>59752.02</v>
          </cell>
          <cell r="F372">
            <v>3</v>
          </cell>
          <cell r="G372" t="str">
            <v>PEAT</v>
          </cell>
        </row>
        <row r="373">
          <cell r="A373" t="str">
            <v>Quanah ISD2019AL</v>
          </cell>
          <cell r="B373">
            <v>2</v>
          </cell>
          <cell r="C373">
            <v>6</v>
          </cell>
          <cell r="D373">
            <v>9387.1299999999992</v>
          </cell>
          <cell r="E373">
            <v>44387.130000000005</v>
          </cell>
          <cell r="F373">
            <v>3</v>
          </cell>
          <cell r="G373" t="str">
            <v>PEAT</v>
          </cell>
        </row>
        <row r="374">
          <cell r="A374" t="str">
            <v>Quanah ISD2019APD</v>
          </cell>
          <cell r="B374">
            <v>1</v>
          </cell>
          <cell r="C374">
            <v>3</v>
          </cell>
          <cell r="D374">
            <v>4361.63</v>
          </cell>
          <cell r="E374">
            <v>5161.63</v>
          </cell>
          <cell r="F374">
            <v>3</v>
          </cell>
          <cell r="G374" t="str">
            <v>PEAT</v>
          </cell>
        </row>
        <row r="375">
          <cell r="A375" t="str">
            <v>Quanah ISD2019Property</v>
          </cell>
          <cell r="B375">
            <v>1</v>
          </cell>
          <cell r="C375">
            <v>3</v>
          </cell>
          <cell r="D375">
            <v>1465.8</v>
          </cell>
          <cell r="E375">
            <v>1465.8</v>
          </cell>
          <cell r="F375">
            <v>3</v>
          </cell>
          <cell r="G375" t="str">
            <v>PEAT</v>
          </cell>
        </row>
        <row r="376">
          <cell r="A376" t="str">
            <v>Robert Lee ISD2017APD</v>
          </cell>
          <cell r="B376">
            <v>1</v>
          </cell>
          <cell r="C376">
            <v>6</v>
          </cell>
          <cell r="D376">
            <v>2453</v>
          </cell>
          <cell r="E376">
            <v>2453</v>
          </cell>
          <cell r="F376">
            <v>6</v>
          </cell>
          <cell r="G376" t="str">
            <v>TREA</v>
          </cell>
        </row>
        <row r="377">
          <cell r="A377" t="str">
            <v>Robert Lee ISD2017Property</v>
          </cell>
          <cell r="B377">
            <v>1</v>
          </cell>
          <cell r="C377">
            <v>6</v>
          </cell>
          <cell r="D377">
            <v>1092</v>
          </cell>
          <cell r="E377">
            <v>1092</v>
          </cell>
          <cell r="F377">
            <v>6</v>
          </cell>
          <cell r="G377" t="str">
            <v>TREA</v>
          </cell>
        </row>
        <row r="378">
          <cell r="A378" t="str">
            <v>Robert Lee ISD2019AL</v>
          </cell>
          <cell r="B378">
            <v>1</v>
          </cell>
          <cell r="C378">
            <v>6</v>
          </cell>
          <cell r="D378">
            <v>6830</v>
          </cell>
          <cell r="E378">
            <v>6830</v>
          </cell>
          <cell r="F378">
            <v>6</v>
          </cell>
          <cell r="G378" t="str">
            <v>TREA</v>
          </cell>
        </row>
        <row r="379">
          <cell r="A379" t="str">
            <v>Robert Lee ISD2021APD</v>
          </cell>
          <cell r="B379">
            <v>2</v>
          </cell>
          <cell r="C379">
            <v>6</v>
          </cell>
          <cell r="D379">
            <v>5239.2299999999996</v>
          </cell>
          <cell r="E379">
            <v>7239.23</v>
          </cell>
          <cell r="F379">
            <v>3</v>
          </cell>
          <cell r="G379" t="str">
            <v>PEAT</v>
          </cell>
        </row>
        <row r="380">
          <cell r="A380" t="str">
            <v>S&amp;S Consolidated ISD2017AL</v>
          </cell>
          <cell r="B380">
            <v>4</v>
          </cell>
          <cell r="C380">
            <v>12</v>
          </cell>
          <cell r="D380">
            <v>25557.09</v>
          </cell>
          <cell r="E380">
            <v>25557.09</v>
          </cell>
          <cell r="F380">
            <v>3</v>
          </cell>
          <cell r="G380" t="str">
            <v>PEAT</v>
          </cell>
        </row>
        <row r="381">
          <cell r="A381" t="str">
            <v>Santa Anna ISD2019Property</v>
          </cell>
          <cell r="B381">
            <v>1</v>
          </cell>
          <cell r="C381">
            <v>3</v>
          </cell>
          <cell r="D381">
            <v>15761.95</v>
          </cell>
          <cell r="E381">
            <v>25761.95</v>
          </cell>
          <cell r="F381">
            <v>3</v>
          </cell>
          <cell r="G381" t="str">
            <v>PEAT</v>
          </cell>
        </row>
        <row r="382">
          <cell r="A382" t="str">
            <v>Santa Anna ISD2021APD</v>
          </cell>
          <cell r="B382">
            <v>1</v>
          </cell>
          <cell r="C382">
            <v>3</v>
          </cell>
          <cell r="D382">
            <v>0</v>
          </cell>
          <cell r="E382">
            <v>5050</v>
          </cell>
          <cell r="F382">
            <v>3</v>
          </cell>
          <cell r="G382" t="str">
            <v>PEAT</v>
          </cell>
        </row>
        <row r="383">
          <cell r="A383" t="str">
            <v>Santo ISD2019AL</v>
          </cell>
          <cell r="B383">
            <v>2</v>
          </cell>
          <cell r="C383">
            <v>4</v>
          </cell>
          <cell r="D383">
            <v>2289.5700000000002</v>
          </cell>
          <cell r="E383">
            <v>2289.5700000000002</v>
          </cell>
          <cell r="F383">
            <v>2</v>
          </cell>
          <cell r="G383" t="str">
            <v>Markel</v>
          </cell>
        </row>
        <row r="384">
          <cell r="A384" t="str">
            <v>Sonora ISD2017Property</v>
          </cell>
          <cell r="B384">
            <v>1</v>
          </cell>
          <cell r="C384">
            <v>5</v>
          </cell>
          <cell r="D384">
            <v>2736</v>
          </cell>
          <cell r="E384">
            <v>2736</v>
          </cell>
          <cell r="F384">
            <v>5</v>
          </cell>
          <cell r="G384" t="str">
            <v>TPS</v>
          </cell>
        </row>
        <row r="385">
          <cell r="A385" t="str">
            <v>Sonora ISD2018AL</v>
          </cell>
          <cell r="B385">
            <v>1</v>
          </cell>
          <cell r="C385">
            <v>6</v>
          </cell>
          <cell r="D385">
            <v>0</v>
          </cell>
          <cell r="E385">
            <v>0</v>
          </cell>
          <cell r="F385">
            <v>6</v>
          </cell>
          <cell r="G385" t="str">
            <v>TREA</v>
          </cell>
        </row>
        <row r="386">
          <cell r="A386" t="str">
            <v>Sonora ISD2021AL</v>
          </cell>
          <cell r="B386">
            <v>1</v>
          </cell>
          <cell r="C386">
            <v>3</v>
          </cell>
          <cell r="D386">
            <v>2943.55</v>
          </cell>
          <cell r="E386">
            <v>2943.55</v>
          </cell>
          <cell r="F386">
            <v>3</v>
          </cell>
          <cell r="G386" t="str">
            <v>PEAT</v>
          </cell>
        </row>
        <row r="387">
          <cell r="A387" t="str">
            <v>Sonora ISD2021APD</v>
          </cell>
          <cell r="B387">
            <v>1</v>
          </cell>
          <cell r="C387">
            <v>3</v>
          </cell>
          <cell r="D387">
            <v>2036.41</v>
          </cell>
          <cell r="E387">
            <v>3036.41</v>
          </cell>
          <cell r="F387">
            <v>3</v>
          </cell>
          <cell r="G387" t="str">
            <v>PEAT</v>
          </cell>
        </row>
        <row r="388">
          <cell r="A388" t="str">
            <v>Sonora ISD2021Property</v>
          </cell>
          <cell r="B388">
            <v>2</v>
          </cell>
          <cell r="C388">
            <v>6</v>
          </cell>
          <cell r="D388">
            <v>0</v>
          </cell>
          <cell r="E388">
            <v>20107.25</v>
          </cell>
          <cell r="F388">
            <v>3</v>
          </cell>
          <cell r="G388" t="str">
            <v>PEAT</v>
          </cell>
        </row>
        <row r="389">
          <cell r="A389" t="str">
            <v>Southland ISD2017Property</v>
          </cell>
          <cell r="B389">
            <v>1</v>
          </cell>
          <cell r="C389">
            <v>3</v>
          </cell>
          <cell r="D389">
            <v>5409.76</v>
          </cell>
          <cell r="E389">
            <v>10409.76</v>
          </cell>
          <cell r="F389">
            <v>3</v>
          </cell>
          <cell r="G389" t="str">
            <v>PEAT</v>
          </cell>
        </row>
        <row r="390">
          <cell r="A390" t="str">
            <v>Southland ISD2020Property</v>
          </cell>
          <cell r="B390">
            <v>1</v>
          </cell>
          <cell r="C390">
            <v>3</v>
          </cell>
          <cell r="D390">
            <v>60582.39</v>
          </cell>
          <cell r="E390">
            <v>65582.39</v>
          </cell>
          <cell r="F390">
            <v>3</v>
          </cell>
          <cell r="G390" t="str">
            <v>PEAT</v>
          </cell>
        </row>
        <row r="391">
          <cell r="A391" t="str">
            <v>Spearman ISD2020Property</v>
          </cell>
          <cell r="B391">
            <v>1</v>
          </cell>
          <cell r="C391">
            <v>3</v>
          </cell>
          <cell r="D391">
            <v>0</v>
          </cell>
          <cell r="E391">
            <v>0</v>
          </cell>
          <cell r="F391">
            <v>3</v>
          </cell>
          <cell r="G391" t="str">
            <v>PEAT</v>
          </cell>
        </row>
        <row r="392">
          <cell r="A392" t="str">
            <v>Stanton ISD2017AL</v>
          </cell>
          <cell r="B392">
            <v>1</v>
          </cell>
          <cell r="C392">
            <v>3</v>
          </cell>
          <cell r="D392">
            <v>2305.4900000000002</v>
          </cell>
          <cell r="E392">
            <v>2305.4899999999998</v>
          </cell>
          <cell r="F392">
            <v>3</v>
          </cell>
          <cell r="G392" t="str">
            <v>PEAT</v>
          </cell>
        </row>
        <row r="393">
          <cell r="A393" t="str">
            <v>Stanton ISD2017APD</v>
          </cell>
          <cell r="B393">
            <v>1</v>
          </cell>
          <cell r="C393">
            <v>3</v>
          </cell>
          <cell r="D393">
            <v>0</v>
          </cell>
          <cell r="E393">
            <v>0</v>
          </cell>
          <cell r="F393">
            <v>3</v>
          </cell>
          <cell r="G393" t="str">
            <v>PEAT</v>
          </cell>
        </row>
        <row r="394">
          <cell r="A394" t="str">
            <v>Stanton ISD2018AL</v>
          </cell>
          <cell r="B394">
            <v>1</v>
          </cell>
          <cell r="C394">
            <v>3</v>
          </cell>
          <cell r="D394">
            <v>0</v>
          </cell>
          <cell r="E394">
            <v>0</v>
          </cell>
          <cell r="F394">
            <v>3</v>
          </cell>
          <cell r="G394" t="str">
            <v>PEAT</v>
          </cell>
        </row>
        <row r="395">
          <cell r="A395" t="str">
            <v>Stanton ISD2018ELL</v>
          </cell>
          <cell r="B395">
            <v>2</v>
          </cell>
          <cell r="C395">
            <v>6</v>
          </cell>
          <cell r="D395">
            <v>2500</v>
          </cell>
          <cell r="E395">
            <v>2500</v>
          </cell>
          <cell r="F395">
            <v>3</v>
          </cell>
          <cell r="G395" t="str">
            <v>PEAT</v>
          </cell>
        </row>
        <row r="396">
          <cell r="A396" t="str">
            <v>Stanton ISD2020APD</v>
          </cell>
          <cell r="B396">
            <v>1</v>
          </cell>
          <cell r="C396">
            <v>3</v>
          </cell>
          <cell r="D396">
            <v>11675.18</v>
          </cell>
          <cell r="E396">
            <v>1304.1800000000003</v>
          </cell>
          <cell r="F396">
            <v>3</v>
          </cell>
          <cell r="G396" t="str">
            <v>PEAT</v>
          </cell>
        </row>
        <row r="397">
          <cell r="A397" t="str">
            <v>Stanton ISD2020ELL</v>
          </cell>
          <cell r="B397">
            <v>1</v>
          </cell>
          <cell r="C397">
            <v>3</v>
          </cell>
          <cell r="D397">
            <v>1250</v>
          </cell>
          <cell r="E397">
            <v>1250</v>
          </cell>
          <cell r="F397">
            <v>3</v>
          </cell>
          <cell r="G397" t="str">
            <v>PEAT</v>
          </cell>
        </row>
        <row r="398">
          <cell r="A398" t="str">
            <v>Stanton ISD2020Property</v>
          </cell>
          <cell r="B398">
            <v>1</v>
          </cell>
          <cell r="C398">
            <v>3</v>
          </cell>
          <cell r="D398">
            <v>4654.13</v>
          </cell>
          <cell r="E398">
            <v>9654.130000000001</v>
          </cell>
          <cell r="F398">
            <v>3</v>
          </cell>
          <cell r="G398" t="str">
            <v>PEAT</v>
          </cell>
        </row>
        <row r="399">
          <cell r="A399" t="str">
            <v>Stanton ISD2021AL</v>
          </cell>
          <cell r="B399">
            <v>1</v>
          </cell>
          <cell r="C399">
            <v>3</v>
          </cell>
          <cell r="D399">
            <v>4784.51</v>
          </cell>
          <cell r="E399">
            <v>4784.51</v>
          </cell>
          <cell r="F399">
            <v>3</v>
          </cell>
          <cell r="G399" t="str">
            <v>PEAT</v>
          </cell>
        </row>
        <row r="400">
          <cell r="A400" t="str">
            <v>Stanton ISD2021APD</v>
          </cell>
          <cell r="B400">
            <v>4</v>
          </cell>
          <cell r="C400">
            <v>12</v>
          </cell>
          <cell r="D400">
            <v>38446.5</v>
          </cell>
          <cell r="E400">
            <v>45634.18</v>
          </cell>
          <cell r="F400">
            <v>3</v>
          </cell>
          <cell r="G400" t="str">
            <v>PEAT</v>
          </cell>
        </row>
        <row r="401">
          <cell r="A401" t="str">
            <v>Stanton ISD2021Property</v>
          </cell>
          <cell r="B401">
            <v>1</v>
          </cell>
          <cell r="C401">
            <v>3</v>
          </cell>
          <cell r="D401">
            <v>326.10000000000002</v>
          </cell>
          <cell r="E401">
            <v>326.10000000000002</v>
          </cell>
          <cell r="F401">
            <v>3</v>
          </cell>
          <cell r="G401" t="str">
            <v>PEAT</v>
          </cell>
        </row>
        <row r="402">
          <cell r="A402" t="str">
            <v>Trinidad ISD2018Property</v>
          </cell>
          <cell r="B402">
            <v>2</v>
          </cell>
          <cell r="C402">
            <v>6</v>
          </cell>
          <cell r="D402">
            <v>13938.05</v>
          </cell>
          <cell r="E402">
            <v>19188.05</v>
          </cell>
          <cell r="F402">
            <v>3</v>
          </cell>
          <cell r="G402" t="str">
            <v>PEAT</v>
          </cell>
        </row>
        <row r="403">
          <cell r="A403" t="str">
            <v>Trinidad ISD2019Property</v>
          </cell>
          <cell r="B403">
            <v>1</v>
          </cell>
          <cell r="C403">
            <v>3</v>
          </cell>
          <cell r="D403">
            <v>569.5</v>
          </cell>
          <cell r="E403">
            <v>569.5</v>
          </cell>
          <cell r="F403">
            <v>3</v>
          </cell>
          <cell r="G403" t="str">
            <v>PEAT</v>
          </cell>
        </row>
        <row r="404">
          <cell r="A404" t="str">
            <v>Trinidad ISD2020Property</v>
          </cell>
          <cell r="B404">
            <v>2</v>
          </cell>
          <cell r="C404">
            <v>6</v>
          </cell>
          <cell r="D404">
            <v>416.5</v>
          </cell>
          <cell r="E404">
            <v>416.5</v>
          </cell>
          <cell r="F404">
            <v>3</v>
          </cell>
          <cell r="G404" t="str">
            <v>PEAT</v>
          </cell>
        </row>
        <row r="405">
          <cell r="A405" t="str">
            <v>Trinidad ISD2021Property</v>
          </cell>
          <cell r="B405">
            <v>1</v>
          </cell>
          <cell r="C405">
            <v>3</v>
          </cell>
          <cell r="D405">
            <v>719.11</v>
          </cell>
          <cell r="E405">
            <v>719.11</v>
          </cell>
          <cell r="F405">
            <v>3</v>
          </cell>
          <cell r="G405" t="str">
            <v>PEAT</v>
          </cell>
        </row>
        <row r="406">
          <cell r="A406" t="str">
            <v>Trinity ISD2017AL</v>
          </cell>
          <cell r="B406">
            <v>3</v>
          </cell>
          <cell r="C406">
            <v>9</v>
          </cell>
          <cell r="D406">
            <v>21190.78</v>
          </cell>
          <cell r="E406">
            <v>20653.78</v>
          </cell>
          <cell r="F406">
            <v>3</v>
          </cell>
          <cell r="G406" t="str">
            <v>PEAT</v>
          </cell>
        </row>
        <row r="407">
          <cell r="A407" t="str">
            <v>Trinity ISD2017APD</v>
          </cell>
          <cell r="B407">
            <v>3</v>
          </cell>
          <cell r="C407">
            <v>9</v>
          </cell>
          <cell r="D407">
            <v>2736.6400000000003</v>
          </cell>
          <cell r="E407">
            <v>3736.64</v>
          </cell>
          <cell r="F407">
            <v>3</v>
          </cell>
          <cell r="G407" t="str">
            <v>PEAT</v>
          </cell>
        </row>
        <row r="408">
          <cell r="A408" t="str">
            <v>Trinity ISD2018AL</v>
          </cell>
          <cell r="B408">
            <v>3</v>
          </cell>
          <cell r="C408">
            <v>9</v>
          </cell>
          <cell r="D408">
            <v>7361.36</v>
          </cell>
          <cell r="E408">
            <v>7361.36</v>
          </cell>
          <cell r="F408">
            <v>3</v>
          </cell>
          <cell r="G408" t="str">
            <v>PEAT</v>
          </cell>
        </row>
        <row r="409">
          <cell r="A409" t="str">
            <v>Trinity ISD2018APD</v>
          </cell>
          <cell r="B409">
            <v>1</v>
          </cell>
          <cell r="C409">
            <v>3</v>
          </cell>
          <cell r="D409">
            <v>0</v>
          </cell>
          <cell r="E409">
            <v>0</v>
          </cell>
          <cell r="F409">
            <v>3</v>
          </cell>
          <cell r="G409" t="str">
            <v>PEAT</v>
          </cell>
        </row>
        <row r="410">
          <cell r="A410" t="str">
            <v>Trinity ISD2018ELL</v>
          </cell>
          <cell r="B410">
            <v>1</v>
          </cell>
          <cell r="C410">
            <v>3</v>
          </cell>
          <cell r="D410">
            <v>1250</v>
          </cell>
          <cell r="E410">
            <v>1250</v>
          </cell>
          <cell r="F410">
            <v>3</v>
          </cell>
          <cell r="G410" t="str">
            <v>PEAT</v>
          </cell>
        </row>
        <row r="411">
          <cell r="A411" t="str">
            <v>Trinity ISD2018Property</v>
          </cell>
          <cell r="B411">
            <v>1</v>
          </cell>
          <cell r="C411">
            <v>3</v>
          </cell>
          <cell r="D411">
            <v>1439.29</v>
          </cell>
          <cell r="E411">
            <v>1439.29</v>
          </cell>
          <cell r="F411">
            <v>3</v>
          </cell>
          <cell r="G411" t="str">
            <v>PEAT</v>
          </cell>
        </row>
        <row r="412">
          <cell r="A412" t="str">
            <v>Trinity ISD2019APD</v>
          </cell>
          <cell r="B412">
            <v>32</v>
          </cell>
          <cell r="C412">
            <v>96</v>
          </cell>
          <cell r="D412">
            <v>157891.70000000001</v>
          </cell>
          <cell r="E412">
            <v>158891.70000000001</v>
          </cell>
          <cell r="F412">
            <v>3</v>
          </cell>
          <cell r="G412" t="str">
            <v>PEAT</v>
          </cell>
        </row>
        <row r="413">
          <cell r="A413" t="str">
            <v>Trinity ISD2019GL</v>
          </cell>
          <cell r="B413">
            <v>1</v>
          </cell>
          <cell r="C413">
            <v>3</v>
          </cell>
          <cell r="D413">
            <v>954.75</v>
          </cell>
          <cell r="E413">
            <v>954.75</v>
          </cell>
          <cell r="F413">
            <v>3</v>
          </cell>
          <cell r="G413" t="str">
            <v>PEAT</v>
          </cell>
        </row>
        <row r="414">
          <cell r="A414" t="str">
            <v>Trinity ISD2019Property</v>
          </cell>
          <cell r="B414">
            <v>1</v>
          </cell>
          <cell r="C414">
            <v>3</v>
          </cell>
          <cell r="D414">
            <v>1481065.8900000001</v>
          </cell>
          <cell r="E414">
            <v>1827825.89</v>
          </cell>
          <cell r="F414">
            <v>3</v>
          </cell>
          <cell r="G414" t="str">
            <v>PEAT</v>
          </cell>
        </row>
        <row r="415">
          <cell r="A415" t="str">
            <v>Trinity ISD2020APD</v>
          </cell>
          <cell r="B415">
            <v>1</v>
          </cell>
          <cell r="C415">
            <v>3</v>
          </cell>
          <cell r="D415">
            <v>0</v>
          </cell>
          <cell r="E415">
            <v>0</v>
          </cell>
          <cell r="F415">
            <v>3</v>
          </cell>
          <cell r="G415" t="str">
            <v>PEAT</v>
          </cell>
        </row>
        <row r="416">
          <cell r="A416" t="str">
            <v>Trinity ISD2020Property</v>
          </cell>
          <cell r="B416">
            <v>1</v>
          </cell>
          <cell r="C416">
            <v>3</v>
          </cell>
          <cell r="D416">
            <v>20001.96</v>
          </cell>
          <cell r="E416">
            <v>30001.96</v>
          </cell>
          <cell r="F416">
            <v>3</v>
          </cell>
          <cell r="G416" t="str">
            <v>PEAT</v>
          </cell>
        </row>
        <row r="417">
          <cell r="A417" t="str">
            <v>Trinity ISD2021AL</v>
          </cell>
          <cell r="B417">
            <v>1</v>
          </cell>
          <cell r="C417">
            <v>3</v>
          </cell>
          <cell r="D417">
            <v>6856.5300000000007</v>
          </cell>
          <cell r="E417">
            <v>6856.53</v>
          </cell>
          <cell r="F417">
            <v>3</v>
          </cell>
          <cell r="G417" t="str">
            <v>PEAT</v>
          </cell>
        </row>
        <row r="418">
          <cell r="A418" t="str">
            <v>Trinity ISD2021APD</v>
          </cell>
          <cell r="B418">
            <v>1</v>
          </cell>
          <cell r="C418">
            <v>3</v>
          </cell>
          <cell r="D418">
            <v>0</v>
          </cell>
          <cell r="E418">
            <v>0</v>
          </cell>
          <cell r="F418">
            <v>3</v>
          </cell>
          <cell r="G418" t="str">
            <v>PEAT</v>
          </cell>
        </row>
        <row r="419">
          <cell r="A419" t="str">
            <v>Trinity Valley Community College2017AL</v>
          </cell>
          <cell r="B419">
            <v>2</v>
          </cell>
          <cell r="C419">
            <v>6</v>
          </cell>
          <cell r="D419">
            <v>8830.5300000000007</v>
          </cell>
          <cell r="E419">
            <v>8830.5300000000007</v>
          </cell>
          <cell r="F419">
            <v>3</v>
          </cell>
          <cell r="G419" t="str">
            <v>PEAT</v>
          </cell>
        </row>
        <row r="420">
          <cell r="A420" t="str">
            <v>Trinity Valley Community College2017APD</v>
          </cell>
          <cell r="B420">
            <v>4</v>
          </cell>
          <cell r="C420">
            <v>12</v>
          </cell>
          <cell r="D420">
            <v>14369.32</v>
          </cell>
          <cell r="E420">
            <v>14895.82</v>
          </cell>
          <cell r="F420">
            <v>3</v>
          </cell>
          <cell r="G420" t="str">
            <v>PEAT</v>
          </cell>
        </row>
        <row r="421">
          <cell r="A421" t="str">
            <v>Trinity Valley Community College2017Crime</v>
          </cell>
          <cell r="B421">
            <v>2</v>
          </cell>
          <cell r="C421">
            <v>6</v>
          </cell>
          <cell r="D421">
            <v>25633.4</v>
          </cell>
          <cell r="E421">
            <v>22888.300000000003</v>
          </cell>
          <cell r="F421">
            <v>3</v>
          </cell>
          <cell r="G421" t="str">
            <v>PEAT</v>
          </cell>
        </row>
        <row r="422">
          <cell r="A422" t="str">
            <v>Trinity Valley Community College2017ELL</v>
          </cell>
          <cell r="B422">
            <v>4</v>
          </cell>
          <cell r="C422">
            <v>12</v>
          </cell>
          <cell r="D422">
            <v>3789.1</v>
          </cell>
          <cell r="E422">
            <v>6289.1</v>
          </cell>
          <cell r="F422">
            <v>3</v>
          </cell>
          <cell r="G422" t="str">
            <v>PEAT</v>
          </cell>
        </row>
        <row r="423">
          <cell r="A423" t="str">
            <v>Trinity Valley Community College2017Property</v>
          </cell>
          <cell r="B423">
            <v>1</v>
          </cell>
          <cell r="C423">
            <v>3</v>
          </cell>
          <cell r="D423">
            <v>0</v>
          </cell>
          <cell r="E423">
            <v>0</v>
          </cell>
          <cell r="F423">
            <v>3</v>
          </cell>
          <cell r="G423" t="str">
            <v>PEAT</v>
          </cell>
        </row>
        <row r="424">
          <cell r="A424" t="str">
            <v>Trinity Valley Community College2018APD</v>
          </cell>
          <cell r="B424">
            <v>1</v>
          </cell>
          <cell r="C424">
            <v>3</v>
          </cell>
          <cell r="D424">
            <v>2926.89</v>
          </cell>
          <cell r="E424">
            <v>3426.89</v>
          </cell>
          <cell r="F424">
            <v>3</v>
          </cell>
          <cell r="G424" t="str">
            <v>PEAT</v>
          </cell>
        </row>
        <row r="425">
          <cell r="A425" t="str">
            <v>Trinity Valley Community College2018ELL</v>
          </cell>
          <cell r="B425">
            <v>1</v>
          </cell>
          <cell r="C425">
            <v>3</v>
          </cell>
          <cell r="D425">
            <v>0</v>
          </cell>
          <cell r="E425">
            <v>0</v>
          </cell>
          <cell r="F425">
            <v>3</v>
          </cell>
          <cell r="G425" t="str">
            <v>PEAT</v>
          </cell>
        </row>
        <row r="426">
          <cell r="A426" t="str">
            <v>Trinity Valley Community College2019AL</v>
          </cell>
          <cell r="B426">
            <v>1</v>
          </cell>
          <cell r="C426">
            <v>3</v>
          </cell>
          <cell r="D426">
            <v>2231.2199999999998</v>
          </cell>
          <cell r="E426">
            <v>2231.2199999999998</v>
          </cell>
          <cell r="F426">
            <v>3</v>
          </cell>
          <cell r="G426" t="str">
            <v>PEAT</v>
          </cell>
        </row>
        <row r="427">
          <cell r="A427" t="str">
            <v>Trinity Valley Community College2019APD</v>
          </cell>
          <cell r="B427">
            <v>3</v>
          </cell>
          <cell r="C427">
            <v>9</v>
          </cell>
          <cell r="D427">
            <v>7875.3200000000006</v>
          </cell>
          <cell r="E427">
            <v>9375.32</v>
          </cell>
          <cell r="F427">
            <v>3</v>
          </cell>
          <cell r="G427" t="str">
            <v>PEAT</v>
          </cell>
        </row>
        <row r="428">
          <cell r="A428" t="str">
            <v>Trinity Valley Community College2020APD</v>
          </cell>
          <cell r="B428">
            <v>1</v>
          </cell>
          <cell r="C428">
            <v>3</v>
          </cell>
          <cell r="D428">
            <v>5047.41</v>
          </cell>
          <cell r="E428">
            <v>5547.41</v>
          </cell>
          <cell r="F428">
            <v>3</v>
          </cell>
          <cell r="G428" t="str">
            <v>PEAT</v>
          </cell>
        </row>
        <row r="429">
          <cell r="A429" t="str">
            <v>Trinity Valley Community College2020ELL</v>
          </cell>
          <cell r="B429">
            <v>1</v>
          </cell>
          <cell r="C429">
            <v>3</v>
          </cell>
          <cell r="D429">
            <v>5680</v>
          </cell>
          <cell r="E429">
            <v>46250</v>
          </cell>
          <cell r="F429">
            <v>3</v>
          </cell>
          <cell r="G429" t="str">
            <v>PEAT</v>
          </cell>
        </row>
        <row r="430">
          <cell r="A430" t="str">
            <v>Trinity Valley Community College2020Property</v>
          </cell>
          <cell r="B430">
            <v>1</v>
          </cell>
          <cell r="C430">
            <v>3</v>
          </cell>
          <cell r="D430">
            <v>0</v>
          </cell>
          <cell r="E430">
            <v>0</v>
          </cell>
          <cell r="F430">
            <v>3</v>
          </cell>
          <cell r="G430" t="str">
            <v>PEAT</v>
          </cell>
        </row>
        <row r="431">
          <cell r="A431" t="str">
            <v>Trinity Valley Community College2021APD</v>
          </cell>
          <cell r="B431">
            <v>1</v>
          </cell>
          <cell r="C431">
            <v>3</v>
          </cell>
          <cell r="D431">
            <v>3884.07</v>
          </cell>
          <cell r="E431">
            <v>4384.07</v>
          </cell>
          <cell r="F431">
            <v>3</v>
          </cell>
          <cell r="G431" t="str">
            <v>PEAT</v>
          </cell>
        </row>
        <row r="432">
          <cell r="A432" t="str">
            <v>Trinity Valley Community College2021GL</v>
          </cell>
          <cell r="B432">
            <v>1</v>
          </cell>
          <cell r="C432">
            <v>3</v>
          </cell>
          <cell r="D432">
            <v>0</v>
          </cell>
          <cell r="E432">
            <v>0</v>
          </cell>
          <cell r="F432">
            <v>3</v>
          </cell>
          <cell r="G432" t="str">
            <v>PEAT</v>
          </cell>
        </row>
        <row r="433">
          <cell r="A433" t="str">
            <v>Troup ISD2017Property</v>
          </cell>
          <cell r="B433">
            <v>1</v>
          </cell>
          <cell r="C433">
            <v>3</v>
          </cell>
          <cell r="D433">
            <v>18643.23</v>
          </cell>
          <cell r="E433">
            <v>21143.23</v>
          </cell>
          <cell r="F433">
            <v>3</v>
          </cell>
          <cell r="G433" t="str">
            <v>PEAT</v>
          </cell>
        </row>
        <row r="434">
          <cell r="A434" t="str">
            <v>Troup ISD2018AL</v>
          </cell>
          <cell r="B434">
            <v>3</v>
          </cell>
          <cell r="C434">
            <v>9</v>
          </cell>
          <cell r="D434">
            <v>13828.109999999999</v>
          </cell>
          <cell r="E434">
            <v>13828.109999999999</v>
          </cell>
          <cell r="F434">
            <v>3</v>
          </cell>
          <cell r="G434" t="str">
            <v>PEAT</v>
          </cell>
        </row>
        <row r="435">
          <cell r="A435" t="str">
            <v>Troup ISD2018APD</v>
          </cell>
          <cell r="B435">
            <v>1</v>
          </cell>
          <cell r="C435">
            <v>3</v>
          </cell>
          <cell r="D435">
            <v>8781.6200000000008</v>
          </cell>
          <cell r="E435">
            <v>9281.6200000000008</v>
          </cell>
          <cell r="F435">
            <v>3</v>
          </cell>
          <cell r="G435" t="str">
            <v>PEAT</v>
          </cell>
        </row>
        <row r="436">
          <cell r="A436" t="str">
            <v>Troup ISD2020Property</v>
          </cell>
          <cell r="B436">
            <v>1</v>
          </cell>
          <cell r="C436">
            <v>3</v>
          </cell>
          <cell r="D436">
            <v>2360</v>
          </cell>
          <cell r="E436">
            <v>4860</v>
          </cell>
          <cell r="F436">
            <v>3</v>
          </cell>
          <cell r="G436" t="str">
            <v>PEAT</v>
          </cell>
        </row>
        <row r="437">
          <cell r="A437" t="str">
            <v>Troup ISD2021AL</v>
          </cell>
          <cell r="B437">
            <v>1</v>
          </cell>
          <cell r="C437">
            <v>3</v>
          </cell>
          <cell r="D437">
            <v>0</v>
          </cell>
          <cell r="E437">
            <v>0</v>
          </cell>
          <cell r="F437">
            <v>3</v>
          </cell>
          <cell r="G437" t="str">
            <v>PEAT</v>
          </cell>
        </row>
        <row r="438">
          <cell r="A438" t="str">
            <v>Turkey-Quitaque ISD2017AL</v>
          </cell>
          <cell r="B438">
            <v>1</v>
          </cell>
          <cell r="C438">
            <v>3</v>
          </cell>
          <cell r="D438">
            <v>1571.4699999999998</v>
          </cell>
          <cell r="E438">
            <v>1571.47</v>
          </cell>
          <cell r="F438">
            <v>3</v>
          </cell>
          <cell r="G438" t="str">
            <v>PEAT</v>
          </cell>
        </row>
        <row r="439">
          <cell r="A439" t="str">
            <v>Turkey-Quitaque ISD2020Property</v>
          </cell>
          <cell r="B439">
            <v>2</v>
          </cell>
          <cell r="C439">
            <v>6</v>
          </cell>
          <cell r="D439">
            <v>35656.020000000004</v>
          </cell>
          <cell r="E439">
            <v>41156.020000000004</v>
          </cell>
          <cell r="F439">
            <v>3</v>
          </cell>
          <cell r="G439" t="str">
            <v>PEAT</v>
          </cell>
        </row>
        <row r="440">
          <cell r="A440" t="str">
            <v>Tyler Jr College2017AL</v>
          </cell>
          <cell r="B440">
            <v>3</v>
          </cell>
          <cell r="C440">
            <v>9</v>
          </cell>
          <cell r="D440">
            <v>7772.8099999999995</v>
          </cell>
          <cell r="E440">
            <v>7772.8099999999995</v>
          </cell>
          <cell r="F440">
            <v>3</v>
          </cell>
          <cell r="G440" t="str">
            <v>PEAT</v>
          </cell>
        </row>
        <row r="441">
          <cell r="A441" t="str">
            <v>Tyler Jr College2018Property</v>
          </cell>
          <cell r="B441">
            <v>2</v>
          </cell>
          <cell r="C441">
            <v>6</v>
          </cell>
          <cell r="D441">
            <v>0</v>
          </cell>
          <cell r="E441">
            <v>0</v>
          </cell>
          <cell r="F441">
            <v>3</v>
          </cell>
          <cell r="G441" t="str">
            <v>PEAT</v>
          </cell>
        </row>
        <row r="442">
          <cell r="A442" t="str">
            <v>Tyler Jr College2019Property</v>
          </cell>
          <cell r="B442">
            <v>1</v>
          </cell>
          <cell r="C442">
            <v>3</v>
          </cell>
          <cell r="D442">
            <v>0</v>
          </cell>
          <cell r="E442">
            <v>0</v>
          </cell>
          <cell r="F442">
            <v>3</v>
          </cell>
          <cell r="G442" t="str">
            <v>PEAT</v>
          </cell>
        </row>
        <row r="443">
          <cell r="A443" t="str">
            <v>Tyler Jr College2020AL</v>
          </cell>
          <cell r="B443">
            <v>1</v>
          </cell>
          <cell r="C443">
            <v>3</v>
          </cell>
          <cell r="D443">
            <v>5593.58</v>
          </cell>
          <cell r="E443">
            <v>5593.58</v>
          </cell>
          <cell r="F443">
            <v>3</v>
          </cell>
          <cell r="G443" t="str">
            <v>PEAT</v>
          </cell>
        </row>
        <row r="444">
          <cell r="A444" t="str">
            <v>Tyler Jr College2020APD</v>
          </cell>
          <cell r="B444">
            <v>1</v>
          </cell>
          <cell r="C444">
            <v>3</v>
          </cell>
          <cell r="D444">
            <v>3343.09</v>
          </cell>
          <cell r="E444">
            <v>4343.09</v>
          </cell>
          <cell r="F444">
            <v>3</v>
          </cell>
          <cell r="G444" t="str">
            <v>PEAT</v>
          </cell>
        </row>
        <row r="445">
          <cell r="A445" t="str">
            <v>Tyler Jr College2020LEL</v>
          </cell>
          <cell r="B445">
            <v>1</v>
          </cell>
          <cell r="C445">
            <v>3</v>
          </cell>
          <cell r="D445">
            <v>0</v>
          </cell>
          <cell r="E445">
            <v>0</v>
          </cell>
          <cell r="F445">
            <v>3</v>
          </cell>
          <cell r="G445" t="str">
            <v>PEAT</v>
          </cell>
        </row>
        <row r="446">
          <cell r="A446" t="str">
            <v>Tyler Jr College2020Property</v>
          </cell>
          <cell r="B446">
            <v>2</v>
          </cell>
          <cell r="C446">
            <v>6</v>
          </cell>
          <cell r="D446">
            <v>283959.94</v>
          </cell>
          <cell r="E446">
            <v>875025.85</v>
          </cell>
          <cell r="F446">
            <v>3</v>
          </cell>
          <cell r="G446" t="str">
            <v>PEAT</v>
          </cell>
        </row>
        <row r="447">
          <cell r="A447" t="str">
            <v>Tyler Jr College2021Property</v>
          </cell>
          <cell r="B447">
            <v>1</v>
          </cell>
          <cell r="C447">
            <v>3</v>
          </cell>
          <cell r="D447">
            <v>0</v>
          </cell>
          <cell r="E447">
            <v>250000</v>
          </cell>
          <cell r="F447">
            <v>3</v>
          </cell>
          <cell r="G447" t="str">
            <v>PEAT</v>
          </cell>
        </row>
        <row r="448">
          <cell r="A448" t="str">
            <v>Vernon ISD2018AL</v>
          </cell>
          <cell r="B448">
            <v>1</v>
          </cell>
          <cell r="C448">
            <v>3</v>
          </cell>
          <cell r="D448">
            <v>3297.08</v>
          </cell>
          <cell r="E448">
            <v>3297.08</v>
          </cell>
          <cell r="F448">
            <v>3</v>
          </cell>
          <cell r="G448" t="str">
            <v>PEAT</v>
          </cell>
        </row>
        <row r="449">
          <cell r="A449" t="str">
            <v>Vernon ISD2019AL</v>
          </cell>
          <cell r="B449">
            <v>1</v>
          </cell>
          <cell r="C449">
            <v>3</v>
          </cell>
          <cell r="D449">
            <v>6435.49</v>
          </cell>
          <cell r="E449">
            <v>5809.5</v>
          </cell>
          <cell r="F449">
            <v>3</v>
          </cell>
          <cell r="G449" t="str">
            <v>PEAT</v>
          </cell>
        </row>
        <row r="450">
          <cell r="A450" t="str">
            <v>Vernon ISD2019APD</v>
          </cell>
          <cell r="B450">
            <v>2</v>
          </cell>
          <cell r="C450">
            <v>6</v>
          </cell>
          <cell r="D450">
            <v>22506.649999999998</v>
          </cell>
          <cell r="E450">
            <v>23506.65</v>
          </cell>
          <cell r="F450">
            <v>3</v>
          </cell>
          <cell r="G450" t="str">
            <v>PEAT</v>
          </cell>
        </row>
        <row r="451">
          <cell r="A451" t="str">
            <v>Vernon ISD2019GL</v>
          </cell>
          <cell r="B451">
            <v>1</v>
          </cell>
          <cell r="C451">
            <v>3</v>
          </cell>
          <cell r="D451">
            <v>0</v>
          </cell>
          <cell r="E451">
            <v>0</v>
          </cell>
          <cell r="F451">
            <v>3</v>
          </cell>
          <cell r="G451" t="str">
            <v>PEAT</v>
          </cell>
        </row>
        <row r="452">
          <cell r="A452" t="str">
            <v>Vernon ISD2020GL</v>
          </cell>
          <cell r="B452">
            <v>5</v>
          </cell>
          <cell r="C452">
            <v>15</v>
          </cell>
          <cell r="D452">
            <v>6169.08</v>
          </cell>
          <cell r="E452">
            <v>6169.08</v>
          </cell>
          <cell r="F452">
            <v>3</v>
          </cell>
          <cell r="G452" t="str">
            <v>PEAT</v>
          </cell>
        </row>
        <row r="453">
          <cell r="A453" t="str">
            <v>Vernon ISD2020Property</v>
          </cell>
          <cell r="B453">
            <v>1</v>
          </cell>
          <cell r="C453">
            <v>3</v>
          </cell>
          <cell r="D453">
            <v>8593.8799999999992</v>
          </cell>
          <cell r="E453">
            <v>13593.88</v>
          </cell>
          <cell r="F453">
            <v>3</v>
          </cell>
          <cell r="G453" t="str">
            <v>PEAT</v>
          </cell>
        </row>
        <row r="454">
          <cell r="A454" t="str">
            <v>Vernon ISD2021APD</v>
          </cell>
          <cell r="B454">
            <v>1</v>
          </cell>
          <cell r="C454">
            <v>3</v>
          </cell>
          <cell r="D454">
            <v>5850.08</v>
          </cell>
          <cell r="E454">
            <v>7550</v>
          </cell>
          <cell r="F454">
            <v>3</v>
          </cell>
          <cell r="G454" t="str">
            <v>PEAT</v>
          </cell>
        </row>
        <row r="455">
          <cell r="A455" t="str">
            <v>Weatherford ISD2017AL</v>
          </cell>
          <cell r="B455">
            <v>7</v>
          </cell>
          <cell r="C455">
            <v>21</v>
          </cell>
          <cell r="D455">
            <v>12911.17</v>
          </cell>
          <cell r="E455">
            <v>12911.17</v>
          </cell>
          <cell r="F455">
            <v>3</v>
          </cell>
          <cell r="G455" t="str">
            <v>PEAT</v>
          </cell>
        </row>
        <row r="456">
          <cell r="A456" t="str">
            <v>Weatherford ISD2017APD</v>
          </cell>
          <cell r="B456">
            <v>3</v>
          </cell>
          <cell r="C456">
            <v>9</v>
          </cell>
          <cell r="D456">
            <v>7460.84</v>
          </cell>
          <cell r="E456">
            <v>4100.1200000000008</v>
          </cell>
          <cell r="F456">
            <v>3</v>
          </cell>
          <cell r="G456" t="str">
            <v>PEAT</v>
          </cell>
        </row>
        <row r="457">
          <cell r="A457" t="str">
            <v>Weatherford ISD2017ELL</v>
          </cell>
          <cell r="B457">
            <v>1</v>
          </cell>
          <cell r="C457">
            <v>3</v>
          </cell>
          <cell r="D457">
            <v>0</v>
          </cell>
          <cell r="E457">
            <v>0</v>
          </cell>
          <cell r="F457">
            <v>3</v>
          </cell>
          <cell r="G457" t="str">
            <v>PEAT</v>
          </cell>
        </row>
        <row r="458">
          <cell r="A458" t="str">
            <v>Weatherford ISD2018AL</v>
          </cell>
          <cell r="B458">
            <v>3</v>
          </cell>
          <cell r="C458">
            <v>9</v>
          </cell>
          <cell r="D458">
            <v>9149.7999999999993</v>
          </cell>
          <cell r="E458">
            <v>9149.7999999999993</v>
          </cell>
          <cell r="F458">
            <v>3</v>
          </cell>
          <cell r="G458" t="str">
            <v>PEAT</v>
          </cell>
        </row>
        <row r="459">
          <cell r="A459" t="str">
            <v>Weatherford ISD2018APD</v>
          </cell>
          <cell r="B459">
            <v>5</v>
          </cell>
          <cell r="C459">
            <v>15</v>
          </cell>
          <cell r="D459">
            <v>28423.21</v>
          </cell>
          <cell r="E459">
            <v>6620.11</v>
          </cell>
          <cell r="F459">
            <v>3</v>
          </cell>
          <cell r="G459" t="str">
            <v>PEAT</v>
          </cell>
        </row>
        <row r="460">
          <cell r="A460" t="str">
            <v>Weatherford ISD2018GL</v>
          </cell>
          <cell r="B460">
            <v>1</v>
          </cell>
          <cell r="C460">
            <v>3</v>
          </cell>
          <cell r="D460">
            <v>0</v>
          </cell>
          <cell r="E460">
            <v>0</v>
          </cell>
          <cell r="F460">
            <v>3</v>
          </cell>
          <cell r="G460" t="str">
            <v>PEAT</v>
          </cell>
        </row>
        <row r="461">
          <cell r="A461" t="str">
            <v>Weatherford ISD2019AL</v>
          </cell>
          <cell r="B461">
            <v>3</v>
          </cell>
          <cell r="C461">
            <v>9</v>
          </cell>
          <cell r="D461">
            <v>6352.62</v>
          </cell>
          <cell r="E461">
            <v>6352.62</v>
          </cell>
          <cell r="F461">
            <v>3</v>
          </cell>
          <cell r="G461" t="str">
            <v>PEAT</v>
          </cell>
        </row>
        <row r="462">
          <cell r="A462" t="str">
            <v>Weatherford ISD2019APD</v>
          </cell>
          <cell r="B462">
            <v>4</v>
          </cell>
          <cell r="C462">
            <v>12</v>
          </cell>
          <cell r="D462">
            <v>25464.149999999998</v>
          </cell>
          <cell r="E462">
            <v>19213.410000000003</v>
          </cell>
          <cell r="F462">
            <v>3</v>
          </cell>
          <cell r="G462" t="str">
            <v>PEAT</v>
          </cell>
        </row>
        <row r="463">
          <cell r="A463" t="str">
            <v>Weatherford ISD2019ELL</v>
          </cell>
          <cell r="B463">
            <v>1</v>
          </cell>
          <cell r="C463">
            <v>3</v>
          </cell>
          <cell r="D463">
            <v>1250</v>
          </cell>
          <cell r="E463">
            <v>31250</v>
          </cell>
          <cell r="F463">
            <v>3</v>
          </cell>
          <cell r="G463" t="str">
            <v>PEAT</v>
          </cell>
        </row>
        <row r="464">
          <cell r="A464" t="str">
            <v>Weatherford ISD2020AL</v>
          </cell>
          <cell r="B464">
            <v>6</v>
          </cell>
          <cell r="C464">
            <v>18</v>
          </cell>
          <cell r="D464">
            <v>137654.57999999999</v>
          </cell>
          <cell r="E464">
            <v>157654.57999999999</v>
          </cell>
          <cell r="F464">
            <v>3</v>
          </cell>
          <cell r="G464" t="str">
            <v>PEAT</v>
          </cell>
        </row>
        <row r="465">
          <cell r="A465" t="str">
            <v>Weatherford ISD2020APD</v>
          </cell>
          <cell r="B465">
            <v>11</v>
          </cell>
          <cell r="C465">
            <v>33</v>
          </cell>
          <cell r="D465">
            <v>40352.820000000007</v>
          </cell>
          <cell r="E465">
            <v>42852.820000000007</v>
          </cell>
          <cell r="F465">
            <v>3</v>
          </cell>
          <cell r="G465" t="str">
            <v>PEAT</v>
          </cell>
        </row>
        <row r="466">
          <cell r="A466" t="str">
            <v>Weatherford ISD2020ELL</v>
          </cell>
          <cell r="B466">
            <v>1</v>
          </cell>
          <cell r="C466">
            <v>3</v>
          </cell>
          <cell r="D466">
            <v>251139.47</v>
          </cell>
          <cell r="E466">
            <v>276250</v>
          </cell>
          <cell r="F466">
            <v>3</v>
          </cell>
          <cell r="G466" t="str">
            <v>PEAT</v>
          </cell>
        </row>
        <row r="467">
          <cell r="A467" t="str">
            <v>Weatherford ISD2020GL</v>
          </cell>
          <cell r="B467">
            <v>1</v>
          </cell>
          <cell r="C467">
            <v>3</v>
          </cell>
          <cell r="D467">
            <v>0</v>
          </cell>
          <cell r="E467">
            <v>0</v>
          </cell>
          <cell r="F467">
            <v>3</v>
          </cell>
          <cell r="G467" t="str">
            <v>PEAT</v>
          </cell>
        </row>
        <row r="468">
          <cell r="A468" t="str">
            <v>Weatherford ISD2020Property</v>
          </cell>
          <cell r="B468">
            <v>2</v>
          </cell>
          <cell r="C468">
            <v>6</v>
          </cell>
          <cell r="D468">
            <v>551940.73</v>
          </cell>
          <cell r="E468">
            <v>561940.73</v>
          </cell>
          <cell r="F468">
            <v>3</v>
          </cell>
          <cell r="G468" t="str">
            <v>PEAT</v>
          </cell>
        </row>
        <row r="469">
          <cell r="A469" t="str">
            <v>Weatherford ISD2021AL</v>
          </cell>
          <cell r="B469">
            <v>1</v>
          </cell>
          <cell r="C469">
            <v>3</v>
          </cell>
          <cell r="D469">
            <v>0</v>
          </cell>
          <cell r="E469">
            <v>0</v>
          </cell>
          <cell r="F469">
            <v>3</v>
          </cell>
          <cell r="G469" t="str">
            <v>PEAT</v>
          </cell>
        </row>
        <row r="470">
          <cell r="A470" t="str">
            <v>Weatherford ISD2021APD</v>
          </cell>
          <cell r="B470">
            <v>6</v>
          </cell>
          <cell r="C470">
            <v>18</v>
          </cell>
          <cell r="D470">
            <v>11539.95</v>
          </cell>
          <cell r="E470">
            <v>17016.8</v>
          </cell>
          <cell r="F470">
            <v>3</v>
          </cell>
          <cell r="G470" t="str">
            <v>PEAT</v>
          </cell>
        </row>
        <row r="471">
          <cell r="A471" t="str">
            <v>Weatherford ISD2021GL</v>
          </cell>
          <cell r="B471">
            <v>1</v>
          </cell>
          <cell r="C471">
            <v>3</v>
          </cell>
          <cell r="D471">
            <v>0</v>
          </cell>
          <cell r="E471">
            <v>0</v>
          </cell>
          <cell r="F471">
            <v>3</v>
          </cell>
          <cell r="G471" t="str">
            <v>PEAT</v>
          </cell>
        </row>
        <row r="472">
          <cell r="A472" t="str">
            <v>Weatherford ISD2021Property</v>
          </cell>
          <cell r="B472">
            <v>2</v>
          </cell>
          <cell r="C472">
            <v>6</v>
          </cell>
          <cell r="D472">
            <v>462.23</v>
          </cell>
          <cell r="E472">
            <v>462.23</v>
          </cell>
          <cell r="F472">
            <v>3</v>
          </cell>
          <cell r="G472" t="str">
            <v>PEAT</v>
          </cell>
        </row>
        <row r="473">
          <cell r="A473" t="str">
            <v>Wellington ISD2017APD</v>
          </cell>
          <cell r="B473">
            <v>2</v>
          </cell>
          <cell r="C473">
            <v>6</v>
          </cell>
          <cell r="D473">
            <v>2273.98</v>
          </cell>
          <cell r="E473">
            <v>3273.98</v>
          </cell>
          <cell r="F473">
            <v>3</v>
          </cell>
          <cell r="G473" t="str">
            <v>PEAT</v>
          </cell>
        </row>
        <row r="474">
          <cell r="A474" t="str">
            <v>Wellington ISD2018AL</v>
          </cell>
          <cell r="B474">
            <v>3</v>
          </cell>
          <cell r="C474">
            <v>9</v>
          </cell>
          <cell r="D474">
            <v>11473.07</v>
          </cell>
          <cell r="E474">
            <v>11473.07</v>
          </cell>
          <cell r="F474">
            <v>3</v>
          </cell>
          <cell r="G474" t="str">
            <v>PEAT</v>
          </cell>
        </row>
        <row r="475">
          <cell r="A475" t="str">
            <v>Wellington ISD2018APD</v>
          </cell>
          <cell r="B475">
            <v>4</v>
          </cell>
          <cell r="C475">
            <v>12</v>
          </cell>
          <cell r="D475">
            <v>10806.01</v>
          </cell>
          <cell r="E475">
            <v>12256.01</v>
          </cell>
          <cell r="F475">
            <v>3</v>
          </cell>
          <cell r="G475" t="str">
            <v>PEAT</v>
          </cell>
        </row>
        <row r="476">
          <cell r="A476" t="str">
            <v>Wellington ISD2018Property</v>
          </cell>
          <cell r="B476">
            <v>1</v>
          </cell>
          <cell r="C476">
            <v>3</v>
          </cell>
          <cell r="D476">
            <v>1339798.79</v>
          </cell>
          <cell r="E476">
            <v>1592682.55</v>
          </cell>
          <cell r="F476">
            <v>3</v>
          </cell>
          <cell r="G476" t="str">
            <v>PEAT</v>
          </cell>
        </row>
        <row r="477">
          <cell r="A477" t="str">
            <v>Wellington ISD2019APD</v>
          </cell>
          <cell r="B477">
            <v>1</v>
          </cell>
          <cell r="C477">
            <v>3</v>
          </cell>
          <cell r="D477">
            <v>4954.8999999999996</v>
          </cell>
          <cell r="E477">
            <v>5454.9</v>
          </cell>
          <cell r="F477">
            <v>3</v>
          </cell>
          <cell r="G477" t="str">
            <v>PEAT</v>
          </cell>
        </row>
        <row r="478">
          <cell r="A478" t="str">
            <v>Wellington ISD2019Property</v>
          </cell>
          <cell r="B478">
            <v>1</v>
          </cell>
          <cell r="C478">
            <v>3</v>
          </cell>
          <cell r="D478">
            <v>1232</v>
          </cell>
          <cell r="E478">
            <v>1232</v>
          </cell>
          <cell r="F478">
            <v>3</v>
          </cell>
          <cell r="G478" t="str">
            <v>PEAT</v>
          </cell>
        </row>
        <row r="479">
          <cell r="A479" t="str">
            <v>Wellington ISD2020APD</v>
          </cell>
          <cell r="B479">
            <v>1</v>
          </cell>
          <cell r="C479">
            <v>3</v>
          </cell>
          <cell r="D479">
            <v>2442</v>
          </cell>
          <cell r="E479">
            <v>2942</v>
          </cell>
          <cell r="F479">
            <v>3</v>
          </cell>
          <cell r="G479" t="str">
            <v>PEAT</v>
          </cell>
        </row>
        <row r="480">
          <cell r="A480" t="str">
            <v>Wellington ISD2020Property</v>
          </cell>
          <cell r="B480">
            <v>1</v>
          </cell>
          <cell r="C480">
            <v>3</v>
          </cell>
          <cell r="D480">
            <v>1893.9</v>
          </cell>
          <cell r="E480">
            <v>2393.9</v>
          </cell>
          <cell r="F480">
            <v>3</v>
          </cell>
          <cell r="G480" t="str">
            <v>PEAT</v>
          </cell>
        </row>
        <row r="481">
          <cell r="A481" t="str">
            <v>Wellington ISD2021APD</v>
          </cell>
          <cell r="B481">
            <v>1</v>
          </cell>
          <cell r="C481">
            <v>3</v>
          </cell>
          <cell r="D481">
            <v>8919</v>
          </cell>
          <cell r="E481">
            <v>9419</v>
          </cell>
          <cell r="F481">
            <v>3</v>
          </cell>
          <cell r="G481" t="str">
            <v>PEAT</v>
          </cell>
        </row>
        <row r="482">
          <cell r="A482" t="str">
            <v>West Rusk County CISD2017APD</v>
          </cell>
          <cell r="B482">
            <v>2</v>
          </cell>
          <cell r="C482">
            <v>6</v>
          </cell>
          <cell r="D482">
            <v>12976.85</v>
          </cell>
          <cell r="E482">
            <v>13976.85</v>
          </cell>
          <cell r="F482">
            <v>3</v>
          </cell>
          <cell r="G482" t="str">
            <v>PEAT</v>
          </cell>
        </row>
        <row r="483">
          <cell r="A483" t="str">
            <v>West Rusk County CISD2018AL</v>
          </cell>
          <cell r="B483">
            <v>1</v>
          </cell>
          <cell r="C483">
            <v>3</v>
          </cell>
          <cell r="D483">
            <v>1018.15</v>
          </cell>
          <cell r="E483">
            <v>1018.15</v>
          </cell>
          <cell r="F483">
            <v>3</v>
          </cell>
          <cell r="G483" t="str">
            <v>PEAT</v>
          </cell>
        </row>
        <row r="484">
          <cell r="A484" t="str">
            <v>West Rusk County CISD2018APD</v>
          </cell>
          <cell r="B484">
            <v>1</v>
          </cell>
          <cell r="C484">
            <v>3</v>
          </cell>
          <cell r="D484">
            <v>10072.799999999999</v>
          </cell>
          <cell r="E484">
            <v>10572.8</v>
          </cell>
          <cell r="F484">
            <v>3</v>
          </cell>
          <cell r="G484" t="str">
            <v>PEAT</v>
          </cell>
        </row>
        <row r="485">
          <cell r="A485" t="str">
            <v>West Rusk County CISD2018Property</v>
          </cell>
          <cell r="B485">
            <v>1</v>
          </cell>
          <cell r="C485">
            <v>3</v>
          </cell>
          <cell r="D485">
            <v>4701.26</v>
          </cell>
          <cell r="E485">
            <v>4951.26</v>
          </cell>
          <cell r="F485">
            <v>3</v>
          </cell>
          <cell r="G485" t="str">
            <v>PEAT</v>
          </cell>
        </row>
        <row r="486">
          <cell r="A486" t="str">
            <v>West Rusk County CISD2019AL</v>
          </cell>
          <cell r="B486">
            <v>1</v>
          </cell>
          <cell r="C486">
            <v>3</v>
          </cell>
          <cell r="D486">
            <v>4149.07</v>
          </cell>
          <cell r="E486">
            <v>4149.07</v>
          </cell>
          <cell r="F486">
            <v>3</v>
          </cell>
          <cell r="G486" t="str">
            <v>PEAT</v>
          </cell>
        </row>
        <row r="487">
          <cell r="A487" t="str">
            <v>West Rusk County CISD2019Property</v>
          </cell>
          <cell r="B487">
            <v>1</v>
          </cell>
          <cell r="C487">
            <v>3</v>
          </cell>
          <cell r="D487">
            <v>23139.69</v>
          </cell>
          <cell r="E487">
            <v>28139.69</v>
          </cell>
          <cell r="F487">
            <v>3</v>
          </cell>
          <cell r="G487" t="str">
            <v>PEAT</v>
          </cell>
        </row>
        <row r="488">
          <cell r="A488" t="str">
            <v>West Rusk County CISD2020Property</v>
          </cell>
          <cell r="B488">
            <v>1</v>
          </cell>
          <cell r="C488">
            <v>3</v>
          </cell>
          <cell r="D488">
            <v>12146.78</v>
          </cell>
          <cell r="E488">
            <v>17146.78</v>
          </cell>
          <cell r="F488">
            <v>3</v>
          </cell>
          <cell r="G488" t="str">
            <v>PEAT</v>
          </cell>
        </row>
        <row r="489">
          <cell r="A489" t="str">
            <v>West Sabine ISD2018APD</v>
          </cell>
          <cell r="B489">
            <v>1</v>
          </cell>
          <cell r="C489">
            <v>3</v>
          </cell>
          <cell r="D489">
            <v>348.95</v>
          </cell>
          <cell r="E489">
            <v>848.95</v>
          </cell>
          <cell r="F489">
            <v>3</v>
          </cell>
          <cell r="G489" t="str">
            <v>PEAT</v>
          </cell>
        </row>
        <row r="490">
          <cell r="A490" t="str">
            <v>West Sabine ISD2019Property</v>
          </cell>
          <cell r="B490">
            <v>1</v>
          </cell>
          <cell r="C490">
            <v>3</v>
          </cell>
          <cell r="D490">
            <v>697</v>
          </cell>
          <cell r="E490">
            <v>697</v>
          </cell>
          <cell r="F490">
            <v>3</v>
          </cell>
          <cell r="G490" t="str">
            <v>PEAT</v>
          </cell>
        </row>
        <row r="491">
          <cell r="A491" t="str">
            <v>West Sabine ISD2020Property</v>
          </cell>
          <cell r="B491">
            <v>1</v>
          </cell>
          <cell r="C491">
            <v>3</v>
          </cell>
          <cell r="D491">
            <v>8738.25</v>
          </cell>
          <cell r="E491">
            <v>9238.25</v>
          </cell>
          <cell r="F491">
            <v>3</v>
          </cell>
          <cell r="G491" t="str">
            <v>PEAT</v>
          </cell>
        </row>
        <row r="492">
          <cell r="A492" t="str">
            <v>West Sabine ISD2021AL</v>
          </cell>
          <cell r="B492">
            <v>1</v>
          </cell>
          <cell r="C492">
            <v>3</v>
          </cell>
          <cell r="D492">
            <v>2169.38</v>
          </cell>
          <cell r="E492">
            <v>2169.38</v>
          </cell>
          <cell r="F492">
            <v>3</v>
          </cell>
          <cell r="G492" t="str">
            <v>PEAT</v>
          </cell>
        </row>
        <row r="493">
          <cell r="A493" t="str">
            <v>West Sabine ISD2021ELL</v>
          </cell>
          <cell r="B493">
            <v>1</v>
          </cell>
          <cell r="C493">
            <v>3</v>
          </cell>
          <cell r="D493">
            <v>1250</v>
          </cell>
          <cell r="E493">
            <v>1250</v>
          </cell>
          <cell r="F493">
            <v>3</v>
          </cell>
          <cell r="G493" t="str">
            <v>PEAT</v>
          </cell>
        </row>
        <row r="494">
          <cell r="A494" t="str">
            <v>West Sabine ISD2021GL</v>
          </cell>
          <cell r="B494">
            <v>1</v>
          </cell>
          <cell r="C494">
            <v>3</v>
          </cell>
          <cell r="D494">
            <v>0</v>
          </cell>
          <cell r="E494">
            <v>0</v>
          </cell>
          <cell r="F494">
            <v>3</v>
          </cell>
          <cell r="G494" t="str">
            <v>PEAT</v>
          </cell>
        </row>
        <row r="495">
          <cell r="A495" t="str">
            <v>Western Texas College2018APD</v>
          </cell>
          <cell r="B495">
            <v>2</v>
          </cell>
          <cell r="C495">
            <v>6</v>
          </cell>
          <cell r="D495">
            <v>2133.4899999999998</v>
          </cell>
          <cell r="E495">
            <v>4133.49</v>
          </cell>
          <cell r="F495">
            <v>3</v>
          </cell>
          <cell r="G495" t="str">
            <v>PEAT</v>
          </cell>
        </row>
        <row r="496">
          <cell r="A496" t="str">
            <v>Western Texas College2018ELL</v>
          </cell>
          <cell r="B496">
            <v>1</v>
          </cell>
          <cell r="C496">
            <v>3</v>
          </cell>
          <cell r="D496">
            <v>1330</v>
          </cell>
          <cell r="E496">
            <v>6330</v>
          </cell>
          <cell r="F496">
            <v>3</v>
          </cell>
          <cell r="G496" t="str">
            <v>PEAT</v>
          </cell>
        </row>
        <row r="497">
          <cell r="A497" t="str">
            <v>Western Texas College2019AL</v>
          </cell>
          <cell r="B497">
            <v>2</v>
          </cell>
          <cell r="C497">
            <v>6</v>
          </cell>
          <cell r="D497">
            <v>5041.37</v>
          </cell>
          <cell r="E497">
            <v>5041.37</v>
          </cell>
          <cell r="F497">
            <v>3</v>
          </cell>
          <cell r="G497" t="str">
            <v>PEAT</v>
          </cell>
        </row>
        <row r="498">
          <cell r="A498" t="str">
            <v>Western Texas College2019APD</v>
          </cell>
          <cell r="B498">
            <v>8</v>
          </cell>
          <cell r="C498">
            <v>24</v>
          </cell>
          <cell r="D498">
            <v>27865.940000000002</v>
          </cell>
          <cell r="E498">
            <v>31456.14</v>
          </cell>
          <cell r="F498">
            <v>3</v>
          </cell>
          <cell r="G498" t="str">
            <v>PEAT</v>
          </cell>
        </row>
        <row r="499">
          <cell r="A499" t="str">
            <v>Western Texas College2020APD</v>
          </cell>
          <cell r="B499">
            <v>2</v>
          </cell>
          <cell r="C499">
            <v>6</v>
          </cell>
          <cell r="D499">
            <v>9800.2999999999993</v>
          </cell>
          <cell r="E499">
            <v>11800.300000000001</v>
          </cell>
          <cell r="F499">
            <v>3</v>
          </cell>
          <cell r="G499" t="str">
            <v>PEAT</v>
          </cell>
        </row>
        <row r="500">
          <cell r="A500" t="str">
            <v>Western Texas College2020Property</v>
          </cell>
          <cell r="B500">
            <v>2</v>
          </cell>
          <cell r="C500">
            <v>6</v>
          </cell>
          <cell r="D500">
            <v>1316910.1200000001</v>
          </cell>
          <cell r="E500">
            <v>5004352.83</v>
          </cell>
          <cell r="F500">
            <v>3</v>
          </cell>
          <cell r="G500" t="str">
            <v>PEAT</v>
          </cell>
        </row>
        <row r="501">
          <cell r="A501" t="str">
            <v>White Oak ISD2017AL</v>
          </cell>
          <cell r="B501">
            <v>1</v>
          </cell>
          <cell r="C501">
            <v>3</v>
          </cell>
          <cell r="D501">
            <v>4866.66</v>
          </cell>
          <cell r="E501">
            <v>4866.66</v>
          </cell>
          <cell r="F501">
            <v>3</v>
          </cell>
          <cell r="G501" t="str">
            <v>PEAT</v>
          </cell>
        </row>
        <row r="502">
          <cell r="A502" t="str">
            <v>White Oak ISD2017APD</v>
          </cell>
          <cell r="B502">
            <v>1</v>
          </cell>
          <cell r="C502">
            <v>3</v>
          </cell>
          <cell r="D502">
            <v>6220.73</v>
          </cell>
          <cell r="E502">
            <v>7220.73</v>
          </cell>
          <cell r="F502">
            <v>3</v>
          </cell>
          <cell r="G502" t="str">
            <v>PEAT</v>
          </cell>
        </row>
        <row r="503">
          <cell r="A503" t="str">
            <v>White Oak ISD2017Property</v>
          </cell>
          <cell r="B503">
            <v>2</v>
          </cell>
          <cell r="C503">
            <v>6</v>
          </cell>
          <cell r="D503">
            <v>44421.21</v>
          </cell>
          <cell r="E503">
            <v>33921.21</v>
          </cell>
          <cell r="F503">
            <v>3</v>
          </cell>
          <cell r="G503" t="str">
            <v>PEAT</v>
          </cell>
        </row>
        <row r="504">
          <cell r="A504" t="str">
            <v>White Oak ISD2018APD</v>
          </cell>
          <cell r="B504">
            <v>1</v>
          </cell>
          <cell r="C504">
            <v>3</v>
          </cell>
          <cell r="D504">
            <v>2317.1999999999998</v>
          </cell>
          <cell r="E504">
            <v>3317.2</v>
          </cell>
          <cell r="F504">
            <v>3</v>
          </cell>
          <cell r="G504" t="str">
            <v>PEAT</v>
          </cell>
        </row>
        <row r="505">
          <cell r="A505" t="str">
            <v>White Oak ISD2018Property</v>
          </cell>
          <cell r="B505">
            <v>1</v>
          </cell>
          <cell r="C505">
            <v>3</v>
          </cell>
          <cell r="D505">
            <v>18768.25</v>
          </cell>
          <cell r="E505">
            <v>28768.25</v>
          </cell>
          <cell r="F505">
            <v>3</v>
          </cell>
          <cell r="G505" t="str">
            <v>PEAT</v>
          </cell>
        </row>
        <row r="506">
          <cell r="A506" t="str">
            <v>White Oak ISD2019AL</v>
          </cell>
          <cell r="B506">
            <v>1</v>
          </cell>
          <cell r="C506">
            <v>3</v>
          </cell>
          <cell r="D506">
            <v>11741.43</v>
          </cell>
          <cell r="E506">
            <v>11741.43</v>
          </cell>
          <cell r="F506">
            <v>3</v>
          </cell>
          <cell r="G506" t="str">
            <v>PEAT</v>
          </cell>
        </row>
        <row r="507">
          <cell r="A507" t="str">
            <v>White Oak ISD2019Property</v>
          </cell>
          <cell r="B507">
            <v>2</v>
          </cell>
          <cell r="C507">
            <v>6</v>
          </cell>
          <cell r="D507">
            <v>527</v>
          </cell>
          <cell r="E507">
            <v>527</v>
          </cell>
          <cell r="F507">
            <v>3</v>
          </cell>
          <cell r="G507" t="str">
            <v>PEAT</v>
          </cell>
        </row>
        <row r="508">
          <cell r="A508" t="str">
            <v>White Oak ISD2020GL</v>
          </cell>
          <cell r="B508">
            <v>1</v>
          </cell>
          <cell r="C508">
            <v>3</v>
          </cell>
          <cell r="D508">
            <v>0</v>
          </cell>
          <cell r="E508">
            <v>0</v>
          </cell>
          <cell r="F508">
            <v>3</v>
          </cell>
          <cell r="G508" t="str">
            <v>PEAT</v>
          </cell>
        </row>
        <row r="509">
          <cell r="A509" t="str">
            <v>White Oak ISD2020Property</v>
          </cell>
          <cell r="B509">
            <v>1</v>
          </cell>
          <cell r="C509">
            <v>3</v>
          </cell>
          <cell r="D509">
            <v>5750</v>
          </cell>
          <cell r="E509">
            <v>15750</v>
          </cell>
          <cell r="F509">
            <v>3</v>
          </cell>
          <cell r="G509" t="str">
            <v>PEAT</v>
          </cell>
        </row>
        <row r="510">
          <cell r="A510" t="str">
            <v>Whitehouse ISD2017AL</v>
          </cell>
          <cell r="B510">
            <v>6</v>
          </cell>
          <cell r="C510">
            <v>18</v>
          </cell>
          <cell r="D510">
            <v>10823.79</v>
          </cell>
          <cell r="E510">
            <v>10509.2</v>
          </cell>
          <cell r="F510">
            <v>3</v>
          </cell>
          <cell r="G510" t="str">
            <v>PEAT</v>
          </cell>
        </row>
        <row r="511">
          <cell r="A511" t="str">
            <v>Whitehouse ISD2017APD</v>
          </cell>
          <cell r="B511">
            <v>3</v>
          </cell>
          <cell r="C511">
            <v>9</v>
          </cell>
          <cell r="D511">
            <v>3946.37</v>
          </cell>
          <cell r="E511">
            <v>4946.37</v>
          </cell>
          <cell r="F511">
            <v>3</v>
          </cell>
          <cell r="G511" t="str">
            <v>PEAT</v>
          </cell>
        </row>
        <row r="512">
          <cell r="A512" t="str">
            <v>Whitehouse ISD2017GL</v>
          </cell>
          <cell r="B512">
            <v>2</v>
          </cell>
          <cell r="C512">
            <v>6</v>
          </cell>
          <cell r="D512">
            <v>0</v>
          </cell>
          <cell r="E512">
            <v>0</v>
          </cell>
          <cell r="F512">
            <v>3</v>
          </cell>
          <cell r="G512" t="str">
            <v>PEAT</v>
          </cell>
        </row>
        <row r="513">
          <cell r="A513" t="str">
            <v>Whitehouse ISD2018AL</v>
          </cell>
          <cell r="B513">
            <v>7</v>
          </cell>
          <cell r="C513">
            <v>21</v>
          </cell>
          <cell r="D513">
            <v>17417.469999999998</v>
          </cell>
          <cell r="E513">
            <v>16024.47</v>
          </cell>
          <cell r="F513">
            <v>3</v>
          </cell>
          <cell r="G513" t="str">
            <v>PEAT</v>
          </cell>
        </row>
        <row r="514">
          <cell r="A514" t="str">
            <v>Whitehouse ISD2018APD</v>
          </cell>
          <cell r="B514">
            <v>5</v>
          </cell>
          <cell r="C514">
            <v>15</v>
          </cell>
          <cell r="D514">
            <v>25946.769999999997</v>
          </cell>
          <cell r="E514">
            <v>29946.769999999997</v>
          </cell>
          <cell r="F514">
            <v>3</v>
          </cell>
          <cell r="G514" t="str">
            <v>PEAT</v>
          </cell>
        </row>
        <row r="515">
          <cell r="A515" t="str">
            <v>Whitehouse ISD2018GL</v>
          </cell>
          <cell r="B515">
            <v>6</v>
          </cell>
          <cell r="C515">
            <v>18</v>
          </cell>
          <cell r="D515">
            <v>2156.0100000000002</v>
          </cell>
          <cell r="E515">
            <v>2156.0100000000002</v>
          </cell>
          <cell r="F515">
            <v>3</v>
          </cell>
          <cell r="G515" t="str">
            <v>PEAT</v>
          </cell>
        </row>
        <row r="516">
          <cell r="A516" t="str">
            <v>Whitehouse ISD2019AL</v>
          </cell>
          <cell r="B516">
            <v>1</v>
          </cell>
          <cell r="C516">
            <v>3</v>
          </cell>
          <cell r="D516">
            <v>5062.8500000000004</v>
          </cell>
          <cell r="E516">
            <v>5062.8500000000004</v>
          </cell>
          <cell r="F516">
            <v>3</v>
          </cell>
          <cell r="G516" t="str">
            <v>PEAT</v>
          </cell>
        </row>
        <row r="517">
          <cell r="A517" t="str">
            <v>Whitehouse ISD2019APD</v>
          </cell>
          <cell r="B517">
            <v>1</v>
          </cell>
          <cell r="C517">
            <v>3</v>
          </cell>
          <cell r="D517">
            <v>8383.23</v>
          </cell>
          <cell r="E517">
            <v>9383.23</v>
          </cell>
          <cell r="F517">
            <v>3</v>
          </cell>
          <cell r="G517" t="str">
            <v>PEAT</v>
          </cell>
        </row>
        <row r="518">
          <cell r="A518" t="str">
            <v>Whitehouse ISD2019GL</v>
          </cell>
          <cell r="B518">
            <v>2</v>
          </cell>
          <cell r="C518">
            <v>6</v>
          </cell>
          <cell r="D518">
            <v>1250</v>
          </cell>
          <cell r="E518">
            <v>1250</v>
          </cell>
          <cell r="F518">
            <v>3</v>
          </cell>
          <cell r="G518" t="str">
            <v>PEAT</v>
          </cell>
        </row>
        <row r="519">
          <cell r="A519" t="str">
            <v>Whitehouse ISD2020AL</v>
          </cell>
          <cell r="B519">
            <v>4</v>
          </cell>
          <cell r="C519">
            <v>12</v>
          </cell>
          <cell r="D519">
            <v>13594.43</v>
          </cell>
          <cell r="E519">
            <v>13594.43</v>
          </cell>
          <cell r="F519">
            <v>3</v>
          </cell>
          <cell r="G519" t="str">
            <v>PEAT</v>
          </cell>
        </row>
        <row r="520">
          <cell r="A520" t="str">
            <v>Whitehouse ISD2020APD</v>
          </cell>
          <cell r="B520">
            <v>4</v>
          </cell>
          <cell r="C520">
            <v>12</v>
          </cell>
          <cell r="D520">
            <v>27863.55</v>
          </cell>
          <cell r="E520">
            <v>31863.55</v>
          </cell>
          <cell r="F520">
            <v>3</v>
          </cell>
          <cell r="G520" t="str">
            <v>PEAT</v>
          </cell>
        </row>
        <row r="521">
          <cell r="A521" t="str">
            <v>Whitehouse ISD2020Cyber</v>
          </cell>
          <cell r="B521">
            <v>1</v>
          </cell>
          <cell r="C521">
            <v>3</v>
          </cell>
          <cell r="D521">
            <v>0</v>
          </cell>
          <cell r="E521">
            <v>0</v>
          </cell>
          <cell r="F521">
            <v>3</v>
          </cell>
          <cell r="G521" t="str">
            <v>PEAT</v>
          </cell>
        </row>
        <row r="522">
          <cell r="A522" t="str">
            <v>Whitehouse ISD2020GL</v>
          </cell>
          <cell r="B522">
            <v>2</v>
          </cell>
          <cell r="C522">
            <v>6</v>
          </cell>
          <cell r="D522">
            <v>5801.52</v>
          </cell>
          <cell r="E522">
            <v>5801.52</v>
          </cell>
          <cell r="F522">
            <v>3</v>
          </cell>
          <cell r="G522" t="str">
            <v>PEAT</v>
          </cell>
        </row>
        <row r="523">
          <cell r="A523" t="str">
            <v>Whitehouse ISD2020Property</v>
          </cell>
          <cell r="B523">
            <v>2</v>
          </cell>
          <cell r="C523">
            <v>6</v>
          </cell>
          <cell r="D523">
            <v>1845.94</v>
          </cell>
          <cell r="E523">
            <v>1845.94</v>
          </cell>
          <cell r="F523">
            <v>3</v>
          </cell>
          <cell r="G523" t="str">
            <v>PEAT</v>
          </cell>
        </row>
        <row r="524">
          <cell r="A524" t="str">
            <v>Whitehouse ISD2021AL</v>
          </cell>
          <cell r="B524">
            <v>8</v>
          </cell>
          <cell r="C524">
            <v>24</v>
          </cell>
          <cell r="D524">
            <v>29996.719999999998</v>
          </cell>
          <cell r="E524">
            <v>44496.72</v>
          </cell>
          <cell r="F524">
            <v>3</v>
          </cell>
          <cell r="G524" t="str">
            <v>PEAT</v>
          </cell>
        </row>
        <row r="525">
          <cell r="A525" t="str">
            <v>Whitehouse ISD2021APD</v>
          </cell>
          <cell r="B525">
            <v>7</v>
          </cell>
          <cell r="C525">
            <v>21</v>
          </cell>
          <cell r="D525">
            <v>18223.059999999998</v>
          </cell>
          <cell r="E525">
            <v>34819.01</v>
          </cell>
          <cell r="F525">
            <v>3</v>
          </cell>
          <cell r="G525" t="str">
            <v>PEAT</v>
          </cell>
        </row>
        <row r="526">
          <cell r="A526" t="str">
            <v>Whitesboro ISD2017APD</v>
          </cell>
          <cell r="B526">
            <v>1</v>
          </cell>
          <cell r="C526">
            <v>3</v>
          </cell>
          <cell r="D526">
            <v>26537.01</v>
          </cell>
          <cell r="E526">
            <v>-517.9900000000016</v>
          </cell>
          <cell r="F526">
            <v>3</v>
          </cell>
          <cell r="G526" t="str">
            <v>PEAT</v>
          </cell>
        </row>
        <row r="527">
          <cell r="A527" t="str">
            <v>Whitesboro ISD2018AL</v>
          </cell>
          <cell r="B527">
            <v>1</v>
          </cell>
          <cell r="C527">
            <v>3</v>
          </cell>
          <cell r="D527">
            <v>4265.6600000000008</v>
          </cell>
          <cell r="E527">
            <v>4265.66</v>
          </cell>
          <cell r="F527">
            <v>3</v>
          </cell>
          <cell r="G527" t="str">
            <v>PEAT</v>
          </cell>
        </row>
        <row r="528">
          <cell r="A528" t="str">
            <v>Whitesboro ISD2018GL</v>
          </cell>
          <cell r="B528">
            <v>1</v>
          </cell>
          <cell r="C528">
            <v>3</v>
          </cell>
          <cell r="D528">
            <v>0</v>
          </cell>
          <cell r="E528">
            <v>0</v>
          </cell>
          <cell r="F528">
            <v>3</v>
          </cell>
          <cell r="G528" t="str">
            <v>PEAT</v>
          </cell>
        </row>
        <row r="529">
          <cell r="A529" t="str">
            <v>Whitesboro ISD2019AL</v>
          </cell>
          <cell r="B529">
            <v>1</v>
          </cell>
          <cell r="C529">
            <v>3</v>
          </cell>
          <cell r="D529">
            <v>1672.81</v>
          </cell>
          <cell r="E529">
            <v>1672.81</v>
          </cell>
          <cell r="F529">
            <v>3</v>
          </cell>
          <cell r="G529" t="str">
            <v>PEAT</v>
          </cell>
        </row>
        <row r="530">
          <cell r="A530" t="str">
            <v>Whitesboro ISD2019APD</v>
          </cell>
          <cell r="B530">
            <v>1</v>
          </cell>
          <cell r="C530">
            <v>3</v>
          </cell>
          <cell r="D530">
            <v>1304.1199999999999</v>
          </cell>
          <cell r="E530">
            <v>1804.12</v>
          </cell>
          <cell r="F530">
            <v>3</v>
          </cell>
          <cell r="G530" t="str">
            <v>PEAT</v>
          </cell>
        </row>
        <row r="531">
          <cell r="A531" t="str">
            <v>Whitesboro ISD2020Property</v>
          </cell>
          <cell r="B531">
            <v>1</v>
          </cell>
          <cell r="C531">
            <v>3</v>
          </cell>
          <cell r="D531">
            <v>0</v>
          </cell>
          <cell r="E531">
            <v>0</v>
          </cell>
          <cell r="F531">
            <v>3</v>
          </cell>
          <cell r="G531" t="str">
            <v>PEAT</v>
          </cell>
        </row>
        <row r="532">
          <cell r="A532" t="str">
            <v>Wood County SESSA2017AL</v>
          </cell>
          <cell r="B532">
            <v>11</v>
          </cell>
          <cell r="C532">
            <v>33</v>
          </cell>
          <cell r="D532">
            <v>217526.13999999998</v>
          </cell>
          <cell r="E532">
            <v>220283.94</v>
          </cell>
          <cell r="F532">
            <v>3</v>
          </cell>
          <cell r="G532" t="str">
            <v>PEAT</v>
          </cell>
        </row>
        <row r="533">
          <cell r="A533" t="str">
            <v>Wood County SESSA2017APD</v>
          </cell>
          <cell r="B533">
            <v>1</v>
          </cell>
          <cell r="C533">
            <v>3</v>
          </cell>
          <cell r="D533">
            <v>32099.27</v>
          </cell>
          <cell r="E533">
            <v>32599.27</v>
          </cell>
          <cell r="F533">
            <v>3</v>
          </cell>
          <cell r="G533" t="str">
            <v>PEAT</v>
          </cell>
        </row>
        <row r="534">
          <cell r="A534" t="str">
            <v>Wood County SESSA2019Property</v>
          </cell>
          <cell r="B534">
            <v>1</v>
          </cell>
          <cell r="C534">
            <v>3</v>
          </cell>
          <cell r="D534">
            <v>510</v>
          </cell>
          <cell r="E534">
            <v>510</v>
          </cell>
          <cell r="F534">
            <v>3</v>
          </cell>
          <cell r="G534" t="str">
            <v>PEAT</v>
          </cell>
        </row>
        <row r="535">
          <cell r="A535" t="str">
            <v>Zavalla ISD2017GL</v>
          </cell>
          <cell r="B535">
            <v>1</v>
          </cell>
          <cell r="C535">
            <v>3</v>
          </cell>
          <cell r="D535">
            <v>0</v>
          </cell>
          <cell r="E535">
            <v>0</v>
          </cell>
          <cell r="F535">
            <v>3</v>
          </cell>
          <cell r="G535" t="str">
            <v>PEAT</v>
          </cell>
        </row>
      </sheetData>
      <sheetData sheetId="3">
        <row r="2">
          <cell r="A2" t="str">
            <v>Row Labels</v>
          </cell>
        </row>
      </sheetData>
      <sheetData sheetId="4">
        <row r="3">
          <cell r="A3" t="str">
            <v>Alba-Golden ISD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F8EC-D569-4E22-9A19-9F3FC8207BA6}">
  <sheetPr>
    <tabColor rgb="FFFF4FFF"/>
    <pageSetUpPr fitToPage="1"/>
  </sheetPr>
  <dimension ref="A1:M62"/>
  <sheetViews>
    <sheetView showGridLines="0" showRuler="0" zoomScaleNormal="100" workbookViewId="0">
      <pane ySplit="2" topLeftCell="A18" activePane="bottomLeft" state="frozen"/>
      <selection pane="bottomLeft" activeCell="G7" sqref="G7"/>
    </sheetView>
  </sheetViews>
  <sheetFormatPr defaultColWidth="9.140625" defaultRowHeight="12.75" x14ac:dyDescent="0.2"/>
  <cols>
    <col min="1" max="1" width="3.28515625" customWidth="1"/>
    <col min="2" max="2" width="5.140625" customWidth="1"/>
    <col min="3" max="3" width="4.7109375" customWidth="1"/>
    <col min="4" max="4" width="9.140625" customWidth="1"/>
    <col min="6" max="6" width="13" customWidth="1"/>
    <col min="12" max="12" width="9.85546875" customWidth="1"/>
    <col min="13" max="13" width="3.28515625" customWidth="1"/>
  </cols>
  <sheetData>
    <row r="1" spans="1:13" ht="39.950000000000003" customHeight="1" x14ac:dyDescent="0.2">
      <c r="B1" s="634" t="s">
        <v>275</v>
      </c>
      <c r="C1" s="634"/>
      <c r="D1" s="634"/>
      <c r="E1" s="634"/>
      <c r="F1" s="634"/>
      <c r="G1" s="634"/>
      <c r="H1" s="634"/>
      <c r="I1" s="634"/>
      <c r="J1" s="634"/>
      <c r="K1" s="634"/>
      <c r="L1" s="634"/>
      <c r="M1" s="634"/>
    </row>
    <row r="2" spans="1:13" s="484" customFormat="1" ht="20.25" x14ac:dyDescent="0.3">
      <c r="A2" s="484" t="s">
        <v>549</v>
      </c>
      <c r="B2" s="489"/>
      <c r="C2" s="490"/>
      <c r="D2" s="490"/>
      <c r="E2" s="489">
        <f>Gen!E10</f>
        <v>0</v>
      </c>
      <c r="F2" s="490"/>
      <c r="G2" s="490"/>
      <c r="H2" s="490"/>
      <c r="I2" s="490"/>
      <c r="J2" s="490"/>
      <c r="K2" s="490"/>
      <c r="L2" s="490"/>
    </row>
    <row r="3" spans="1:13" s="3" customFormat="1" ht="15.75" x14ac:dyDescent="0.2">
      <c r="A3" s="285"/>
      <c r="B3" s="383" t="s">
        <v>541</v>
      </c>
      <c r="C3" s="286"/>
      <c r="D3" s="286"/>
      <c r="E3" s="286"/>
      <c r="F3" s="286"/>
      <c r="G3" s="286"/>
      <c r="H3" s="286"/>
      <c r="I3" s="286"/>
      <c r="J3" s="286"/>
      <c r="K3" s="286"/>
      <c r="L3" s="286"/>
      <c r="M3" s="287"/>
    </row>
    <row r="4" spans="1:13" s="3" customFormat="1" ht="15.75" x14ac:dyDescent="0.2">
      <c r="A4" s="168"/>
      <c r="B4" s="526"/>
      <c r="C4" s="527"/>
      <c r="D4" s="527"/>
      <c r="E4" s="527"/>
      <c r="F4" s="527"/>
      <c r="G4" s="527"/>
      <c r="H4" s="527"/>
      <c r="I4" s="527"/>
      <c r="J4" s="527"/>
      <c r="K4" s="527"/>
      <c r="L4" s="527"/>
      <c r="M4" s="170"/>
    </row>
    <row r="5" spans="1:13" s="3" customFormat="1" ht="14.25" x14ac:dyDescent="0.2">
      <c r="A5" s="168"/>
      <c r="B5" s="635" t="s">
        <v>561</v>
      </c>
      <c r="C5" s="636"/>
      <c r="D5" s="636"/>
      <c r="E5" s="636"/>
      <c r="F5" s="636"/>
      <c r="G5" s="636"/>
      <c r="H5" s="636"/>
      <c r="I5" s="636"/>
      <c r="J5" s="636"/>
      <c r="K5" s="637"/>
      <c r="L5" s="528"/>
      <c r="M5" s="170"/>
    </row>
    <row r="6" spans="1:13" s="3" customFormat="1" ht="15.75" x14ac:dyDescent="0.2">
      <c r="A6" s="168"/>
      <c r="B6" s="526"/>
      <c r="C6" s="527"/>
      <c r="D6" s="527"/>
      <c r="E6" s="527"/>
      <c r="F6" s="527"/>
      <c r="G6" s="527"/>
      <c r="H6" s="527"/>
      <c r="I6" s="527"/>
      <c r="J6" s="527"/>
      <c r="K6" s="527"/>
      <c r="L6" s="527"/>
      <c r="M6" s="170"/>
    </row>
    <row r="7" spans="1:13" s="3" customFormat="1" ht="15.75" x14ac:dyDescent="0.2">
      <c r="A7" s="168"/>
      <c r="B7" s="526"/>
      <c r="C7" s="527"/>
      <c r="D7" s="527"/>
      <c r="E7" s="527"/>
      <c r="F7" s="527"/>
      <c r="G7" s="527"/>
      <c r="H7" s="527"/>
      <c r="I7" s="527"/>
      <c r="J7" s="527"/>
      <c r="K7" s="527"/>
      <c r="L7" s="527"/>
      <c r="M7" s="170"/>
    </row>
    <row r="8" spans="1:13" s="3" customFormat="1" ht="15.75" x14ac:dyDescent="0.2">
      <c r="A8" s="168"/>
      <c r="B8" s="526"/>
      <c r="C8" s="527"/>
      <c r="D8" s="527"/>
      <c r="E8" s="527"/>
      <c r="F8" s="527"/>
      <c r="G8" s="527"/>
      <c r="H8" s="527"/>
      <c r="I8" s="527"/>
      <c r="J8" s="527"/>
      <c r="K8" s="527"/>
      <c r="L8" s="527"/>
      <c r="M8" s="170"/>
    </row>
    <row r="9" spans="1:13" s="3" customFormat="1" ht="15" x14ac:dyDescent="0.2">
      <c r="A9" s="168"/>
      <c r="B9" s="638" t="s">
        <v>457</v>
      </c>
      <c r="C9" s="639"/>
      <c r="D9" s="639"/>
      <c r="E9" s="639"/>
      <c r="F9" s="639"/>
      <c r="G9" s="639"/>
      <c r="H9" s="639"/>
      <c r="I9" s="639"/>
      <c r="J9" s="639"/>
      <c r="K9" s="639"/>
      <c r="L9" s="640"/>
      <c r="M9" s="170"/>
    </row>
    <row r="10" spans="1:13" s="3" customFormat="1" ht="8.1" customHeight="1" x14ac:dyDescent="0.2">
      <c r="A10" s="168"/>
      <c r="B10" s="288"/>
      <c r="C10" s="81"/>
      <c r="D10" s="81"/>
      <c r="E10" s="81"/>
      <c r="F10" s="81"/>
      <c r="G10" s="81"/>
      <c r="H10" s="81"/>
      <c r="I10" s="81"/>
      <c r="J10" s="81"/>
      <c r="K10" s="81"/>
      <c r="L10" s="289"/>
      <c r="M10" s="170"/>
    </row>
    <row r="11" spans="1:13" x14ac:dyDescent="0.2">
      <c r="A11" s="160"/>
      <c r="B11" s="641" t="s">
        <v>520</v>
      </c>
      <c r="C11" s="642"/>
      <c r="D11" s="643"/>
      <c r="E11" s="643"/>
      <c r="F11" s="643"/>
      <c r="G11" s="643"/>
      <c r="H11" s="643"/>
      <c r="I11" s="643"/>
      <c r="J11" s="643"/>
      <c r="K11" s="643"/>
      <c r="L11" s="644"/>
      <c r="M11" s="162"/>
    </row>
    <row r="12" spans="1:13" ht="5.45" customHeight="1" x14ac:dyDescent="0.2">
      <c r="A12" s="160"/>
      <c r="B12" s="206"/>
      <c r="L12" s="72"/>
      <c r="M12" s="162"/>
    </row>
    <row r="13" spans="1:13" x14ac:dyDescent="0.2">
      <c r="A13" s="160"/>
      <c r="B13" s="290" t="s">
        <v>276</v>
      </c>
      <c r="C13" s="82"/>
      <c r="L13" s="72"/>
      <c r="M13" s="162"/>
    </row>
    <row r="14" spans="1:13" ht="6.95" customHeight="1" x14ac:dyDescent="0.2">
      <c r="A14" s="160"/>
      <c r="B14" s="206"/>
      <c r="L14" s="72"/>
      <c r="M14" s="162"/>
    </row>
    <row r="15" spans="1:13" x14ac:dyDescent="0.2">
      <c r="A15" s="160"/>
      <c r="B15" s="206"/>
      <c r="D15" s="1" t="s">
        <v>277</v>
      </c>
      <c r="L15" s="72"/>
      <c r="M15" s="162"/>
    </row>
    <row r="16" spans="1:13" ht="5.45" customHeight="1" x14ac:dyDescent="0.2">
      <c r="A16" s="160"/>
      <c r="B16" s="206"/>
      <c r="L16" s="72"/>
      <c r="M16" s="162"/>
    </row>
    <row r="17" spans="1:13" ht="15" customHeight="1" x14ac:dyDescent="0.2">
      <c r="A17" s="160"/>
      <c r="B17" s="645" t="s">
        <v>278</v>
      </c>
      <c r="C17" s="646"/>
      <c r="D17" s="646"/>
      <c r="E17" s="646"/>
      <c r="F17" s="646"/>
      <c r="G17" s="646"/>
      <c r="H17" s="646"/>
      <c r="I17" s="646"/>
      <c r="J17" s="646"/>
      <c r="K17" s="646"/>
      <c r="L17" s="647"/>
      <c r="M17" s="162"/>
    </row>
    <row r="18" spans="1:13" x14ac:dyDescent="0.2">
      <c r="A18" s="160"/>
      <c r="B18" s="645"/>
      <c r="C18" s="646"/>
      <c r="D18" s="646"/>
      <c r="E18" s="646"/>
      <c r="F18" s="646"/>
      <c r="G18" s="646"/>
      <c r="H18" s="646"/>
      <c r="I18" s="646"/>
      <c r="J18" s="646"/>
      <c r="K18" s="646"/>
      <c r="L18" s="647"/>
      <c r="M18" s="162"/>
    </row>
    <row r="19" spans="1:13" x14ac:dyDescent="0.2">
      <c r="A19" s="160"/>
      <c r="B19" s="645"/>
      <c r="C19" s="646"/>
      <c r="D19" s="646"/>
      <c r="E19" s="646"/>
      <c r="F19" s="646"/>
      <c r="G19" s="646"/>
      <c r="H19" s="646"/>
      <c r="I19" s="646"/>
      <c r="J19" s="646"/>
      <c r="K19" s="646"/>
      <c r="L19" s="647"/>
      <c r="M19" s="162"/>
    </row>
    <row r="20" spans="1:13" x14ac:dyDescent="0.2">
      <c r="A20" s="160"/>
      <c r="B20" s="645"/>
      <c r="C20" s="646"/>
      <c r="D20" s="646"/>
      <c r="E20" s="646"/>
      <c r="F20" s="646"/>
      <c r="G20" s="646"/>
      <c r="H20" s="646"/>
      <c r="I20" s="646"/>
      <c r="J20" s="646"/>
      <c r="K20" s="646"/>
      <c r="L20" s="647"/>
      <c r="M20" s="162"/>
    </row>
    <row r="21" spans="1:13" ht="15" customHeight="1" x14ac:dyDescent="0.2">
      <c r="A21" s="160"/>
      <c r="B21" s="645"/>
      <c r="C21" s="646"/>
      <c r="D21" s="646"/>
      <c r="E21" s="646"/>
      <c r="F21" s="646"/>
      <c r="G21" s="646"/>
      <c r="H21" s="646"/>
      <c r="I21" s="646"/>
      <c r="J21" s="646"/>
      <c r="K21" s="646"/>
      <c r="L21" s="647"/>
      <c r="M21" s="162"/>
    </row>
    <row r="22" spans="1:13" x14ac:dyDescent="0.2">
      <c r="A22" s="160"/>
      <c r="B22" s="645"/>
      <c r="C22" s="646"/>
      <c r="D22" s="646"/>
      <c r="E22" s="646"/>
      <c r="F22" s="646"/>
      <c r="G22" s="646"/>
      <c r="H22" s="646"/>
      <c r="I22" s="646"/>
      <c r="J22" s="646"/>
      <c r="K22" s="646"/>
      <c r="L22" s="647"/>
      <c r="M22" s="162"/>
    </row>
    <row r="23" spans="1:13" x14ac:dyDescent="0.2">
      <c r="A23" s="160"/>
      <c r="B23" s="645"/>
      <c r="C23" s="646"/>
      <c r="D23" s="646"/>
      <c r="E23" s="646"/>
      <c r="F23" s="646"/>
      <c r="G23" s="646"/>
      <c r="H23" s="646"/>
      <c r="I23" s="646"/>
      <c r="J23" s="646"/>
      <c r="K23" s="646"/>
      <c r="L23" s="647"/>
      <c r="M23" s="162"/>
    </row>
    <row r="24" spans="1:13" x14ac:dyDescent="0.2">
      <c r="A24" s="160"/>
      <c r="B24" s="645"/>
      <c r="C24" s="646"/>
      <c r="D24" s="646"/>
      <c r="E24" s="646"/>
      <c r="F24" s="646"/>
      <c r="G24" s="646"/>
      <c r="H24" s="646"/>
      <c r="I24" s="646"/>
      <c r="J24" s="646"/>
      <c r="K24" s="646"/>
      <c r="L24" s="647"/>
      <c r="M24" s="162"/>
    </row>
    <row r="25" spans="1:13" x14ac:dyDescent="0.2">
      <c r="A25" s="160"/>
      <c r="B25" s="645"/>
      <c r="C25" s="646"/>
      <c r="D25" s="646"/>
      <c r="E25" s="646"/>
      <c r="F25" s="646"/>
      <c r="G25" s="646"/>
      <c r="H25" s="646"/>
      <c r="I25" s="646"/>
      <c r="J25" s="646"/>
      <c r="K25" s="646"/>
      <c r="L25" s="647"/>
      <c r="M25" s="162"/>
    </row>
    <row r="26" spans="1:13" x14ac:dyDescent="0.2">
      <c r="A26" s="160"/>
      <c r="B26" s="291"/>
      <c r="C26" s="83"/>
      <c r="D26" s="84"/>
      <c r="E26" s="84"/>
      <c r="F26" s="84"/>
      <c r="G26" s="84"/>
      <c r="H26" s="84"/>
      <c r="I26" s="84"/>
      <c r="J26" s="84"/>
      <c r="K26" s="84"/>
      <c r="L26" s="292"/>
      <c r="M26" s="162"/>
    </row>
    <row r="27" spans="1:13" x14ac:dyDescent="0.2">
      <c r="A27" s="160"/>
      <c r="B27" s="206"/>
      <c r="C27" s="3" t="s">
        <v>9</v>
      </c>
      <c r="D27" s="82" t="s">
        <v>473</v>
      </c>
      <c r="L27" s="72"/>
      <c r="M27" s="162"/>
    </row>
    <row r="28" spans="1:13" ht="25.5" customHeight="1" x14ac:dyDescent="0.2">
      <c r="A28" s="160"/>
      <c r="B28" s="206"/>
      <c r="C28" s="85" t="s">
        <v>10</v>
      </c>
      <c r="D28" s="632" t="s">
        <v>474</v>
      </c>
      <c r="E28" s="632"/>
      <c r="F28" s="632"/>
      <c r="G28" s="632"/>
      <c r="H28" s="632"/>
      <c r="I28" s="632"/>
      <c r="J28" s="632"/>
      <c r="K28" s="632"/>
      <c r="L28" s="633"/>
      <c r="M28" s="162"/>
    </row>
    <row r="29" spans="1:13" x14ac:dyDescent="0.2">
      <c r="A29" s="160"/>
      <c r="B29" s="206"/>
      <c r="C29" s="3" t="s">
        <v>11</v>
      </c>
      <c r="D29" s="82" t="s">
        <v>475</v>
      </c>
      <c r="L29" s="72"/>
      <c r="M29" s="162"/>
    </row>
    <row r="30" spans="1:13" x14ac:dyDescent="0.2">
      <c r="A30" s="160"/>
      <c r="B30" s="206"/>
      <c r="D30" s="82" t="s">
        <v>279</v>
      </c>
      <c r="L30" s="72"/>
      <c r="M30" s="162"/>
    </row>
    <row r="31" spans="1:13" x14ac:dyDescent="0.2">
      <c r="A31" s="160"/>
      <c r="B31" s="206"/>
      <c r="D31" s="82" t="s">
        <v>415</v>
      </c>
      <c r="L31" s="72"/>
      <c r="M31" s="162"/>
    </row>
    <row r="32" spans="1:13" ht="8.4499999999999993" customHeight="1" x14ac:dyDescent="0.2">
      <c r="A32" s="160"/>
      <c r="B32" s="206"/>
      <c r="D32" s="86"/>
      <c r="L32" s="72"/>
      <c r="M32" s="162"/>
    </row>
    <row r="33" spans="1:13" ht="18" x14ac:dyDescent="0.25">
      <c r="A33" s="160"/>
      <c r="B33" s="293" t="s">
        <v>280</v>
      </c>
      <c r="L33" s="72"/>
      <c r="M33" s="162"/>
    </row>
    <row r="34" spans="1:13" ht="5.0999999999999996" customHeight="1" x14ac:dyDescent="0.2">
      <c r="A34" s="160"/>
      <c r="B34" s="206"/>
      <c r="L34" s="72"/>
      <c r="M34" s="162"/>
    </row>
    <row r="35" spans="1:13" ht="15" customHeight="1" x14ac:dyDescent="0.2">
      <c r="A35" s="160"/>
      <c r="B35" s="294" t="s">
        <v>521</v>
      </c>
      <c r="C35" s="628" t="s">
        <v>281</v>
      </c>
      <c r="D35" s="629"/>
      <c r="E35" s="629"/>
      <c r="F35" s="629"/>
      <c r="G35" s="629"/>
      <c r="H35" s="630"/>
      <c r="I35" s="631" t="s">
        <v>282</v>
      </c>
      <c r="J35" s="631"/>
      <c r="K35" s="631"/>
      <c r="L35" s="631"/>
      <c r="M35" s="162"/>
    </row>
    <row r="36" spans="1:13" ht="15" customHeight="1" x14ac:dyDescent="0.2">
      <c r="A36" s="160"/>
      <c r="B36" s="295">
        <v>1</v>
      </c>
      <c r="C36" s="625"/>
      <c r="D36" s="622"/>
      <c r="E36" s="622"/>
      <c r="F36" s="622"/>
      <c r="G36" s="622"/>
      <c r="H36" s="623"/>
      <c r="I36" s="624"/>
      <c r="J36" s="624"/>
      <c r="K36" s="624"/>
      <c r="L36" s="624"/>
      <c r="M36" s="162"/>
    </row>
    <row r="37" spans="1:13" ht="15" customHeight="1" x14ac:dyDescent="0.2">
      <c r="A37" s="160"/>
      <c r="B37" s="295">
        <v>2</v>
      </c>
      <c r="C37" s="625"/>
      <c r="D37" s="622"/>
      <c r="E37" s="622"/>
      <c r="F37" s="622"/>
      <c r="G37" s="622"/>
      <c r="H37" s="623"/>
      <c r="I37" s="624"/>
      <c r="J37" s="624"/>
      <c r="K37" s="624"/>
      <c r="L37" s="624"/>
      <c r="M37" s="162"/>
    </row>
    <row r="38" spans="1:13" ht="15" customHeight="1" x14ac:dyDescent="0.2">
      <c r="A38" s="160"/>
      <c r="B38" s="295">
        <v>3</v>
      </c>
      <c r="C38" s="625"/>
      <c r="D38" s="622"/>
      <c r="E38" s="622"/>
      <c r="F38" s="622"/>
      <c r="G38" s="622"/>
      <c r="H38" s="623"/>
      <c r="I38" s="624"/>
      <c r="J38" s="624"/>
      <c r="K38" s="624"/>
      <c r="L38" s="624"/>
      <c r="M38" s="162"/>
    </row>
    <row r="39" spans="1:13" ht="15" customHeight="1" x14ac:dyDescent="0.2">
      <c r="A39" s="160"/>
      <c r="B39" s="295">
        <v>4</v>
      </c>
      <c r="C39" s="625"/>
      <c r="D39" s="622"/>
      <c r="E39" s="622"/>
      <c r="F39" s="622"/>
      <c r="G39" s="622"/>
      <c r="H39" s="623"/>
      <c r="I39" s="624"/>
      <c r="J39" s="624"/>
      <c r="K39" s="624"/>
      <c r="L39" s="624"/>
      <c r="M39" s="162"/>
    </row>
    <row r="40" spans="1:13" ht="15" customHeight="1" x14ac:dyDescent="0.2">
      <c r="A40" s="160"/>
      <c r="B40" s="295">
        <v>5</v>
      </c>
      <c r="C40" s="625"/>
      <c r="D40" s="622"/>
      <c r="E40" s="622"/>
      <c r="F40" s="622"/>
      <c r="G40" s="622"/>
      <c r="H40" s="623"/>
      <c r="I40" s="624"/>
      <c r="J40" s="624"/>
      <c r="K40" s="624"/>
      <c r="L40" s="624"/>
      <c r="M40" s="162"/>
    </row>
    <row r="41" spans="1:13" ht="15" customHeight="1" x14ac:dyDescent="0.2">
      <c r="A41" s="160"/>
      <c r="B41" s="295">
        <v>6</v>
      </c>
      <c r="C41" s="625"/>
      <c r="D41" s="622"/>
      <c r="E41" s="622"/>
      <c r="F41" s="622"/>
      <c r="G41" s="622"/>
      <c r="H41" s="623"/>
      <c r="I41" s="624"/>
      <c r="J41" s="624"/>
      <c r="K41" s="624"/>
      <c r="L41" s="624"/>
      <c r="M41" s="162"/>
    </row>
    <row r="42" spans="1:13" ht="15" customHeight="1" x14ac:dyDescent="0.2">
      <c r="A42" s="160"/>
      <c r="B42" s="295">
        <v>7</v>
      </c>
      <c r="C42" s="625"/>
      <c r="D42" s="622"/>
      <c r="E42" s="622"/>
      <c r="F42" s="622"/>
      <c r="G42" s="622"/>
      <c r="H42" s="623"/>
      <c r="I42" s="624"/>
      <c r="J42" s="624"/>
      <c r="K42" s="624"/>
      <c r="L42" s="624"/>
      <c r="M42" s="162"/>
    </row>
    <row r="43" spans="1:13" ht="15" customHeight="1" x14ac:dyDescent="0.2">
      <c r="A43" s="160"/>
      <c r="B43" s="295">
        <v>8</v>
      </c>
      <c r="C43" s="625"/>
      <c r="D43" s="622"/>
      <c r="E43" s="622"/>
      <c r="F43" s="622"/>
      <c r="G43" s="622"/>
      <c r="H43" s="623"/>
      <c r="I43" s="624"/>
      <c r="J43" s="624"/>
      <c r="K43" s="624"/>
      <c r="L43" s="624"/>
      <c r="M43" s="162"/>
    </row>
    <row r="44" spans="1:13" ht="15" customHeight="1" x14ac:dyDescent="0.2">
      <c r="A44" s="160"/>
      <c r="B44" s="295">
        <v>9</v>
      </c>
      <c r="C44" s="625"/>
      <c r="D44" s="622"/>
      <c r="E44" s="622"/>
      <c r="F44" s="622"/>
      <c r="G44" s="622"/>
      <c r="H44" s="623"/>
      <c r="I44" s="624"/>
      <c r="J44" s="624"/>
      <c r="K44" s="624"/>
      <c r="L44" s="624"/>
      <c r="M44" s="162"/>
    </row>
    <row r="45" spans="1:13" ht="15" customHeight="1" x14ac:dyDescent="0.2">
      <c r="A45" s="160"/>
      <c r="B45" s="295">
        <v>10</v>
      </c>
      <c r="C45" s="625"/>
      <c r="D45" s="622"/>
      <c r="E45" s="622"/>
      <c r="F45" s="622"/>
      <c r="G45" s="622"/>
      <c r="H45" s="623"/>
      <c r="I45" s="624"/>
      <c r="J45" s="624"/>
      <c r="K45" s="624"/>
      <c r="L45" s="624"/>
      <c r="M45" s="162"/>
    </row>
    <row r="46" spans="1:13" ht="15" customHeight="1" x14ac:dyDescent="0.2">
      <c r="A46" s="160"/>
      <c r="B46" s="295">
        <v>11</v>
      </c>
      <c r="C46" s="625"/>
      <c r="D46" s="622"/>
      <c r="E46" s="622"/>
      <c r="F46" s="622"/>
      <c r="G46" s="622"/>
      <c r="H46" s="623"/>
      <c r="I46" s="624"/>
      <c r="J46" s="624"/>
      <c r="K46" s="624"/>
      <c r="L46" s="624"/>
      <c r="M46" s="162"/>
    </row>
    <row r="47" spans="1:13" ht="15" customHeight="1" x14ac:dyDescent="0.2">
      <c r="A47" s="160"/>
      <c r="B47" s="295">
        <v>12</v>
      </c>
      <c r="C47" s="625"/>
      <c r="D47" s="622"/>
      <c r="E47" s="622"/>
      <c r="F47" s="622"/>
      <c r="G47" s="622"/>
      <c r="H47" s="623"/>
      <c r="I47" s="624"/>
      <c r="J47" s="624"/>
      <c r="K47" s="624"/>
      <c r="L47" s="624"/>
      <c r="M47" s="162"/>
    </row>
    <row r="48" spans="1:13" ht="15" customHeight="1" x14ac:dyDescent="0.2">
      <c r="A48" s="160"/>
      <c r="B48" s="295">
        <v>13</v>
      </c>
      <c r="C48" s="625"/>
      <c r="D48" s="622"/>
      <c r="E48" s="622"/>
      <c r="F48" s="622"/>
      <c r="G48" s="622"/>
      <c r="H48" s="623"/>
      <c r="I48" s="624"/>
      <c r="J48" s="624"/>
      <c r="K48" s="624"/>
      <c r="L48" s="624"/>
      <c r="M48" s="162"/>
    </row>
    <row r="49" spans="1:13" ht="15" customHeight="1" x14ac:dyDescent="0.2">
      <c r="A49" s="160"/>
      <c r="B49" s="295">
        <v>14</v>
      </c>
      <c r="C49" s="625"/>
      <c r="D49" s="622"/>
      <c r="E49" s="622"/>
      <c r="F49" s="622"/>
      <c r="G49" s="622"/>
      <c r="H49" s="623"/>
      <c r="I49" s="624"/>
      <c r="J49" s="624"/>
      <c r="K49" s="624"/>
      <c r="L49" s="624"/>
      <c r="M49" s="162"/>
    </row>
    <row r="50" spans="1:13" ht="15" customHeight="1" x14ac:dyDescent="0.2">
      <c r="A50" s="160"/>
      <c r="B50" s="295">
        <v>15</v>
      </c>
      <c r="C50" s="621"/>
      <c r="D50" s="622"/>
      <c r="E50" s="622"/>
      <c r="F50" s="622"/>
      <c r="G50" s="622"/>
      <c r="H50" s="623"/>
      <c r="I50" s="624"/>
      <c r="J50" s="624"/>
      <c r="K50" s="624"/>
      <c r="L50" s="624"/>
      <c r="M50" s="162"/>
    </row>
    <row r="51" spans="1:13" ht="15" customHeight="1" x14ac:dyDescent="0.2">
      <c r="A51" s="160"/>
      <c r="B51" s="295">
        <v>16</v>
      </c>
      <c r="C51" s="625"/>
      <c r="D51" s="622"/>
      <c r="E51" s="622"/>
      <c r="F51" s="622"/>
      <c r="G51" s="622"/>
      <c r="H51" s="623"/>
      <c r="I51" s="624"/>
      <c r="J51" s="624"/>
      <c r="K51" s="624"/>
      <c r="L51" s="624"/>
      <c r="M51" s="162"/>
    </row>
    <row r="52" spans="1:13" ht="15" customHeight="1" x14ac:dyDescent="0.2">
      <c r="A52" s="160"/>
      <c r="B52" s="295">
        <v>17</v>
      </c>
      <c r="C52" s="625" t="s">
        <v>562</v>
      </c>
      <c r="D52" s="622"/>
      <c r="E52" s="622"/>
      <c r="F52" s="622"/>
      <c r="G52" s="622"/>
      <c r="H52" s="623"/>
      <c r="I52" s="624"/>
      <c r="J52" s="624"/>
      <c r="K52" s="624"/>
      <c r="L52" s="624"/>
      <c r="M52" s="162"/>
    </row>
    <row r="53" spans="1:13" ht="15" customHeight="1" x14ac:dyDescent="0.2">
      <c r="A53" s="160"/>
      <c r="B53" s="295">
        <v>18</v>
      </c>
      <c r="C53" s="621"/>
      <c r="D53" s="622"/>
      <c r="E53" s="622"/>
      <c r="F53" s="622"/>
      <c r="G53" s="622"/>
      <c r="H53" s="623"/>
      <c r="I53" s="624"/>
      <c r="J53" s="624"/>
      <c r="K53" s="624"/>
      <c r="L53" s="624"/>
      <c r="M53" s="162"/>
    </row>
    <row r="54" spans="1:13" ht="15" customHeight="1" x14ac:dyDescent="0.2">
      <c r="A54" s="160"/>
      <c r="B54" s="295">
        <v>19</v>
      </c>
      <c r="C54" s="625"/>
      <c r="D54" s="622"/>
      <c r="E54" s="622"/>
      <c r="F54" s="622"/>
      <c r="G54" s="622"/>
      <c r="H54" s="623"/>
      <c r="I54" s="624"/>
      <c r="J54" s="624"/>
      <c r="K54" s="624"/>
      <c r="L54" s="624"/>
      <c r="M54" s="162"/>
    </row>
    <row r="55" spans="1:13" ht="15" customHeight="1" x14ac:dyDescent="0.2">
      <c r="A55" s="160"/>
      <c r="B55" s="295">
        <v>20</v>
      </c>
      <c r="C55" s="625"/>
      <c r="D55" s="626"/>
      <c r="E55" s="626"/>
      <c r="F55" s="626"/>
      <c r="G55" s="626"/>
      <c r="H55" s="627"/>
      <c r="I55" s="624"/>
      <c r="J55" s="624"/>
      <c r="K55" s="624"/>
      <c r="L55" s="624"/>
      <c r="M55" s="162"/>
    </row>
    <row r="56" spans="1:13" ht="15" customHeight="1" x14ac:dyDescent="0.2">
      <c r="A56" s="160"/>
      <c r="B56" s="206"/>
      <c r="D56" s="616" t="s">
        <v>488</v>
      </c>
      <c r="E56" s="616"/>
      <c r="F56" s="616"/>
      <c r="G56" s="616"/>
      <c r="H56" s="385">
        <f>COUNTIF(B36:H55,"*")</f>
        <v>1</v>
      </c>
      <c r="L56" s="72"/>
      <c r="M56" s="162"/>
    </row>
    <row r="57" spans="1:13" ht="15" customHeight="1" x14ac:dyDescent="0.2">
      <c r="A57" s="160"/>
      <c r="B57" s="296"/>
      <c r="L57" s="72"/>
      <c r="M57" s="162"/>
    </row>
    <row r="58" spans="1:13" ht="15" customHeight="1" x14ac:dyDescent="0.2">
      <c r="A58" s="160"/>
      <c r="B58" s="296" t="s">
        <v>283</v>
      </c>
      <c r="L58" s="72"/>
      <c r="M58" s="162"/>
    </row>
    <row r="59" spans="1:13" ht="33.75" customHeight="1" thickBot="1" x14ac:dyDescent="0.25">
      <c r="A59" s="160"/>
      <c r="B59" s="617"/>
      <c r="C59" s="618"/>
      <c r="D59" s="618"/>
      <c r="E59" s="618"/>
      <c r="F59" s="618"/>
      <c r="G59" s="618"/>
      <c r="H59" s="618"/>
      <c r="I59" s="618"/>
      <c r="J59" s="618"/>
      <c r="K59" s="618"/>
      <c r="L59" s="619"/>
      <c r="M59" s="162"/>
    </row>
    <row r="60" spans="1:13" x14ac:dyDescent="0.2">
      <c r="A60" s="160"/>
      <c r="B60" s="297" t="s">
        <v>136</v>
      </c>
      <c r="C60" s="87"/>
      <c r="D60" s="87"/>
      <c r="E60" s="87"/>
      <c r="F60" s="87"/>
      <c r="G60" s="87"/>
      <c r="H60" s="87"/>
      <c r="I60" s="1" t="s">
        <v>51</v>
      </c>
      <c r="L60" s="72"/>
      <c r="M60" s="162"/>
    </row>
    <row r="61" spans="1:13" x14ac:dyDescent="0.2">
      <c r="A61" s="160"/>
      <c r="B61" s="620" t="s">
        <v>305</v>
      </c>
      <c r="C61" s="620"/>
      <c r="D61" s="620"/>
      <c r="E61" s="620"/>
      <c r="F61" s="620"/>
      <c r="G61" s="620"/>
      <c r="H61" s="620"/>
      <c r="I61" s="620"/>
      <c r="J61" s="620"/>
      <c r="K61" s="620"/>
      <c r="L61" s="620"/>
      <c r="M61" s="162"/>
    </row>
    <row r="62" spans="1:13" x14ac:dyDescent="0.2">
      <c r="A62" s="181"/>
      <c r="B62" s="182"/>
      <c r="C62" s="182"/>
      <c r="D62" s="182"/>
      <c r="E62" s="182"/>
      <c r="F62" s="182"/>
      <c r="G62" s="182"/>
      <c r="H62" s="182"/>
      <c r="I62" s="182"/>
      <c r="J62" s="182"/>
      <c r="K62" s="182"/>
      <c r="L62" s="182"/>
      <c r="M62" s="183"/>
    </row>
  </sheetData>
  <sheetProtection selectLockedCells="1"/>
  <mergeCells count="52">
    <mergeCell ref="D28:L28"/>
    <mergeCell ref="B1:M1"/>
    <mergeCell ref="B5:K5"/>
    <mergeCell ref="B9:L9"/>
    <mergeCell ref="B11:L11"/>
    <mergeCell ref="B17:L25"/>
    <mergeCell ref="C35:H35"/>
    <mergeCell ref="I35:L35"/>
    <mergeCell ref="C36:H36"/>
    <mergeCell ref="I36:L36"/>
    <mergeCell ref="C37:H37"/>
    <mergeCell ref="I37:L37"/>
    <mergeCell ref="C38:H38"/>
    <mergeCell ref="I38:L38"/>
    <mergeCell ref="C39:H39"/>
    <mergeCell ref="I39:L39"/>
    <mergeCell ref="C40:H40"/>
    <mergeCell ref="I40:L40"/>
    <mergeCell ref="C41:H41"/>
    <mergeCell ref="I41:L41"/>
    <mergeCell ref="C42:H42"/>
    <mergeCell ref="I42:L42"/>
    <mergeCell ref="C43:H43"/>
    <mergeCell ref="I43:L43"/>
    <mergeCell ref="C44:H44"/>
    <mergeCell ref="I44:L44"/>
    <mergeCell ref="C45:H45"/>
    <mergeCell ref="I45:L45"/>
    <mergeCell ref="C46:H46"/>
    <mergeCell ref="I46:L46"/>
    <mergeCell ref="C47:H47"/>
    <mergeCell ref="I47:L47"/>
    <mergeCell ref="C48:H48"/>
    <mergeCell ref="I48:L48"/>
    <mergeCell ref="C49:H49"/>
    <mergeCell ref="I49:L49"/>
    <mergeCell ref="C50:H50"/>
    <mergeCell ref="I50:L50"/>
    <mergeCell ref="C51:H51"/>
    <mergeCell ref="I51:L51"/>
    <mergeCell ref="C52:H52"/>
    <mergeCell ref="I52:L52"/>
    <mergeCell ref="D56:G56"/>
    <mergeCell ref="B59:H59"/>
    <mergeCell ref="I59:L59"/>
    <mergeCell ref="B61:L61"/>
    <mergeCell ref="C53:H53"/>
    <mergeCell ref="I53:L53"/>
    <mergeCell ref="C54:H54"/>
    <mergeCell ref="I54:L54"/>
    <mergeCell ref="C55:H55"/>
    <mergeCell ref="I55:L55"/>
  </mergeCells>
  <conditionalFormatting sqref="L5">
    <cfRule type="containsBlanks" dxfId="442" priority="2">
      <formula>LEN(TRIM(L5))=0</formula>
    </cfRule>
  </conditionalFormatting>
  <printOptions horizontalCentered="1"/>
  <pageMargins left="0.25" right="0.25" top="0.25" bottom="0.25" header="0.3" footer="0.3"/>
  <pageSetup scale="9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B44ECB83-4103-4948-8FDA-D68AF8DE8D1C}">
            <xm:f>Gen!$E$54='Data Validation'!$I$64</xm:f>
            <x14:dxf>
              <font>
                <color theme="1"/>
              </font>
              <fill>
                <patternFill>
                  <bgColor theme="0" tint="-4.9989318521683403E-2"/>
                </patternFill>
              </fill>
              <border>
                <left/>
                <right/>
                <top/>
                <bottom/>
                <vertical/>
                <horizontal/>
              </border>
            </x14:dxf>
          </x14:cfRule>
          <xm:sqref>B3:B8</xm:sqref>
        </x14:conditionalFormatting>
        <x14:conditionalFormatting xmlns:xm="http://schemas.microsoft.com/office/excel/2006/main">
          <x14:cfRule type="expression" priority="1" id="{F38B9465-3C23-4961-9B72-550BAFDF6992}">
            <xm:f>Gen!$E$54='Data Validation'!$I$65</xm:f>
            <x14:dxf>
              <font>
                <color theme="0" tint="-4.9989318521683403E-2"/>
              </font>
              <fill>
                <patternFill>
                  <bgColor theme="0" tint="-4.9989318521683403E-2"/>
                </patternFill>
              </fill>
              <border>
                <left/>
                <right/>
                <top/>
                <bottom/>
                <vertical/>
                <horizontal/>
              </border>
            </x14:dxf>
          </x14:cfRule>
          <xm:sqref>B4:L61</xm:sqref>
        </x14:conditionalFormatting>
        <x14:conditionalFormatting xmlns:xm="http://schemas.microsoft.com/office/excel/2006/main">
          <x14:cfRule type="expression" priority="4" id="{18EBB6D2-1192-4536-92AC-CE26A39BD4ED}">
            <xm:f>Gen!$E$54='Data Validation'!$I$64</xm:f>
            <x14:dxf>
              <font>
                <color theme="0" tint="-4.9989318521683403E-2"/>
              </font>
              <fill>
                <patternFill>
                  <bgColor theme="0" tint="-4.9989318521683403E-2"/>
                </patternFill>
              </fill>
              <border>
                <left/>
                <right/>
                <top/>
                <bottom/>
                <vertical/>
                <horizontal/>
              </border>
            </x14:dxf>
          </x14:cfRule>
          <xm:sqref>B9:L61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99FF"/>
    <pageSetUpPr fitToPage="1"/>
  </sheetPr>
  <dimension ref="A1:Q208"/>
  <sheetViews>
    <sheetView showGridLines="0" showRuler="0" zoomScaleNormal="100" workbookViewId="0">
      <pane ySplit="7" topLeftCell="A8" activePane="bottomLeft" state="frozen"/>
      <selection activeCell="A31" sqref="A31:G31"/>
      <selection pane="bottomLeft" activeCell="A8" sqref="A8"/>
    </sheetView>
  </sheetViews>
  <sheetFormatPr defaultColWidth="9.140625" defaultRowHeight="15" customHeight="1" x14ac:dyDescent="0.2"/>
  <cols>
    <col min="1" max="1" width="7.85546875" customWidth="1"/>
    <col min="2" max="2" width="7.7109375" customWidth="1"/>
    <col min="3" max="4" width="23.140625" customWidth="1"/>
    <col min="5" max="5" width="11.5703125" customWidth="1"/>
    <col min="6" max="6" width="5.28515625" customWidth="1"/>
    <col min="7" max="7" width="6.7109375" customWidth="1"/>
    <col min="8" max="8" width="11.7109375" customWidth="1"/>
    <col min="9" max="9" width="5.5703125" customWidth="1"/>
    <col min="10" max="10" width="7.42578125" customWidth="1"/>
    <col min="11" max="11" width="7" style="51" customWidth="1"/>
    <col min="12" max="12" width="6.85546875" customWidth="1"/>
    <col min="13" max="13" width="12.28515625" style="51" customWidth="1"/>
    <col min="14" max="14" width="14.42578125" style="51" customWidth="1"/>
    <col min="15" max="15" width="14.7109375" style="51" customWidth="1"/>
    <col min="16" max="16" width="9.28515625" customWidth="1"/>
  </cols>
  <sheetData>
    <row r="1" spans="1:17" ht="25.5" x14ac:dyDescent="0.2">
      <c r="A1" s="599"/>
      <c r="B1" s="600"/>
      <c r="C1" s="600"/>
      <c r="D1" s="600"/>
      <c r="E1" s="599"/>
      <c r="F1" s="516" t="s">
        <v>468</v>
      </c>
      <c r="G1" s="599"/>
      <c r="H1" s="599"/>
      <c r="I1" s="599"/>
      <c r="J1" s="599"/>
      <c r="K1" s="599"/>
      <c r="L1" s="599"/>
      <c r="M1" s="600"/>
      <c r="N1" s="600"/>
      <c r="O1" s="600"/>
      <c r="Q1" s="537">
        <f>Gen!E10</f>
        <v>0</v>
      </c>
    </row>
    <row r="2" spans="1:17" ht="25.5" x14ac:dyDescent="0.2">
      <c r="A2" s="576"/>
      <c r="B2" s="601"/>
      <c r="C2" s="601"/>
      <c r="D2" s="601"/>
      <c r="E2" s="576"/>
      <c r="F2" s="602"/>
      <c r="G2" s="576"/>
      <c r="H2" s="576"/>
      <c r="I2" s="576"/>
      <c r="J2" s="576"/>
      <c r="K2" s="599"/>
      <c r="L2" s="599"/>
      <c r="M2" s="600"/>
      <c r="N2" s="600"/>
      <c r="O2" s="600"/>
      <c r="P2" s="69"/>
      <c r="Q2" s="517" t="s">
        <v>578</v>
      </c>
    </row>
    <row r="3" spans="1:17" s="60" customFormat="1" ht="12.75" customHeight="1" x14ac:dyDescent="0.2">
      <c r="A3" s="829" t="s">
        <v>311</v>
      </c>
      <c r="B3" s="830"/>
      <c r="C3" s="831"/>
      <c r="D3" s="828" t="s">
        <v>544</v>
      </c>
      <c r="E3" s="828"/>
      <c r="F3" s="828"/>
      <c r="G3" s="828"/>
      <c r="H3" s="828"/>
      <c r="I3" s="828"/>
      <c r="J3" s="828"/>
      <c r="K3" s="401"/>
      <c r="L3" s="401"/>
      <c r="M3" s="401"/>
      <c r="N3" s="401"/>
      <c r="O3" s="401"/>
      <c r="P3" s="835" t="s">
        <v>606</v>
      </c>
      <c r="Q3" s="835" t="s">
        <v>607</v>
      </c>
    </row>
    <row r="4" spans="1:17" s="60" customFormat="1" ht="12.75" x14ac:dyDescent="0.2">
      <c r="A4" s="832"/>
      <c r="B4" s="833"/>
      <c r="C4" s="834"/>
      <c r="D4" s="828"/>
      <c r="E4" s="828"/>
      <c r="F4" s="828"/>
      <c r="G4" s="828"/>
      <c r="H4" s="828"/>
      <c r="I4" s="828"/>
      <c r="J4" s="828"/>
      <c r="K4" s="51"/>
      <c r="L4"/>
      <c r="M4" s="518"/>
      <c r="N4" s="518"/>
      <c r="O4" s="518"/>
      <c r="P4" s="836"/>
      <c r="Q4" s="836"/>
    </row>
    <row r="5" spans="1:17" s="53" customFormat="1" ht="15.75" x14ac:dyDescent="0.25">
      <c r="A5" s="577"/>
      <c r="L5" s="838" t="s">
        <v>54</v>
      </c>
      <c r="M5" s="839">
        <f>SUM(M8:M208)</f>
        <v>0</v>
      </c>
      <c r="N5" s="839">
        <f t="shared" ref="N5:O5" si="0">SUM(N8:N208)</f>
        <v>0</v>
      </c>
      <c r="O5" s="839">
        <f t="shared" si="0"/>
        <v>0</v>
      </c>
      <c r="P5" s="836"/>
      <c r="Q5" s="836"/>
    </row>
    <row r="6" spans="1:17" s="53" customFormat="1" ht="15.75" x14ac:dyDescent="0.25">
      <c r="A6" s="366"/>
      <c r="B6" s="517" t="s">
        <v>15</v>
      </c>
      <c r="D6" s="519">
        <f>Gen!E16</f>
        <v>0</v>
      </c>
      <c r="F6" s="366"/>
      <c r="G6" s="366"/>
      <c r="H6" s="366"/>
      <c r="I6" s="366"/>
      <c r="J6" s="366"/>
      <c r="K6" s="366"/>
      <c r="L6" s="838"/>
      <c r="M6" s="839"/>
      <c r="N6" s="839"/>
      <c r="O6" s="839"/>
      <c r="P6" s="837"/>
      <c r="Q6" s="837"/>
    </row>
    <row r="7" spans="1:17" s="102" customFormat="1" ht="33.75" x14ac:dyDescent="0.2">
      <c r="A7" s="367" t="s">
        <v>55</v>
      </c>
      <c r="B7" s="574" t="s">
        <v>56</v>
      </c>
      <c r="C7" s="575" t="s">
        <v>57</v>
      </c>
      <c r="D7" s="575" t="s">
        <v>58</v>
      </c>
      <c r="E7" s="575" t="s">
        <v>59</v>
      </c>
      <c r="F7" s="367" t="s">
        <v>60</v>
      </c>
      <c r="G7" s="367" t="s">
        <v>13</v>
      </c>
      <c r="H7" s="367" t="s">
        <v>61</v>
      </c>
      <c r="I7" s="368" t="s">
        <v>62</v>
      </c>
      <c r="J7" s="367" t="s">
        <v>63</v>
      </c>
      <c r="K7" s="365" t="s">
        <v>64</v>
      </c>
      <c r="L7" s="367" t="s">
        <v>65</v>
      </c>
      <c r="M7" s="369" t="s">
        <v>464</v>
      </c>
      <c r="N7" s="370" t="s">
        <v>465</v>
      </c>
      <c r="O7" s="369" t="s">
        <v>66</v>
      </c>
      <c r="P7" s="365" t="s">
        <v>533</v>
      </c>
      <c r="Q7" s="365" t="s">
        <v>539</v>
      </c>
    </row>
    <row r="8" spans="1:17" s="103" customFormat="1" ht="15" customHeight="1" x14ac:dyDescent="0.2">
      <c r="A8" s="62"/>
      <c r="B8" s="267"/>
      <c r="C8" s="258"/>
      <c r="D8" s="258"/>
      <c r="E8" s="268"/>
      <c r="F8" s="268"/>
      <c r="G8" s="268"/>
      <c r="H8" s="258"/>
      <c r="I8" s="258"/>
      <c r="J8" s="258"/>
      <c r="K8" s="259"/>
      <c r="L8" s="258"/>
      <c r="M8" s="387"/>
      <c r="N8" s="387"/>
      <c r="O8" s="388">
        <f t="shared" ref="O8:O208" si="1">N8+M8</f>
        <v>0</v>
      </c>
      <c r="P8" s="268"/>
      <c r="Q8" s="258"/>
    </row>
    <row r="9" spans="1:17" s="103" customFormat="1" ht="15" customHeight="1" x14ac:dyDescent="0.2">
      <c r="A9" s="62"/>
      <c r="B9" s="267"/>
      <c r="C9" s="258"/>
      <c r="D9" s="258"/>
      <c r="E9" s="268"/>
      <c r="F9" s="268"/>
      <c r="G9" s="268"/>
      <c r="H9" s="258"/>
      <c r="I9" s="258"/>
      <c r="J9" s="258"/>
      <c r="K9" s="259"/>
      <c r="L9" s="258"/>
      <c r="M9" s="387"/>
      <c r="N9" s="387"/>
      <c r="O9" s="388">
        <f t="shared" si="1"/>
        <v>0</v>
      </c>
      <c r="P9" s="268"/>
      <c r="Q9" s="258"/>
    </row>
    <row r="10" spans="1:17" s="103" customFormat="1" ht="15" customHeight="1" x14ac:dyDescent="0.2">
      <c r="A10" s="62"/>
      <c r="B10" s="267"/>
      <c r="C10" s="258"/>
      <c r="D10" s="258"/>
      <c r="E10" s="268"/>
      <c r="F10" s="268"/>
      <c r="G10" s="268"/>
      <c r="H10" s="258"/>
      <c r="I10" s="258"/>
      <c r="J10" s="258"/>
      <c r="K10" s="259"/>
      <c r="L10" s="258"/>
      <c r="M10" s="387"/>
      <c r="N10" s="387"/>
      <c r="O10" s="388">
        <f t="shared" si="1"/>
        <v>0</v>
      </c>
      <c r="P10" s="268"/>
      <c r="Q10" s="258"/>
    </row>
    <row r="11" spans="1:17" s="103" customFormat="1" ht="15" customHeight="1" x14ac:dyDescent="0.2">
      <c r="A11" s="62"/>
      <c r="B11" s="267"/>
      <c r="C11" s="258"/>
      <c r="D11" s="258"/>
      <c r="E11" s="268"/>
      <c r="F11" s="268"/>
      <c r="G11" s="268"/>
      <c r="H11" s="258"/>
      <c r="I11" s="258"/>
      <c r="J11" s="258"/>
      <c r="K11" s="260"/>
      <c r="L11" s="258"/>
      <c r="M11" s="387"/>
      <c r="N11" s="387"/>
      <c r="O11" s="388">
        <f t="shared" si="1"/>
        <v>0</v>
      </c>
      <c r="P11" s="268"/>
      <c r="Q11" s="258"/>
    </row>
    <row r="12" spans="1:17" s="103" customFormat="1" ht="15" customHeight="1" x14ac:dyDescent="0.2">
      <c r="A12" s="62"/>
      <c r="B12" s="267"/>
      <c r="C12" s="258"/>
      <c r="D12" s="258"/>
      <c r="E12" s="268"/>
      <c r="F12" s="268"/>
      <c r="G12" s="268"/>
      <c r="H12" s="258"/>
      <c r="I12" s="258"/>
      <c r="J12" s="258"/>
      <c r="K12" s="261"/>
      <c r="L12" s="258"/>
      <c r="M12" s="387"/>
      <c r="N12" s="387"/>
      <c r="O12" s="388">
        <f t="shared" si="1"/>
        <v>0</v>
      </c>
      <c r="P12" s="268"/>
      <c r="Q12" s="258"/>
    </row>
    <row r="13" spans="1:17" s="103" customFormat="1" ht="15" customHeight="1" x14ac:dyDescent="0.2">
      <c r="A13" s="62"/>
      <c r="B13" s="267"/>
      <c r="C13" s="258"/>
      <c r="D13" s="258"/>
      <c r="E13" s="268"/>
      <c r="F13" s="268"/>
      <c r="G13" s="268"/>
      <c r="H13" s="258"/>
      <c r="I13" s="258"/>
      <c r="J13" s="258"/>
      <c r="K13" s="261"/>
      <c r="L13" s="258"/>
      <c r="M13" s="387"/>
      <c r="N13" s="387"/>
      <c r="O13" s="388">
        <f t="shared" si="1"/>
        <v>0</v>
      </c>
      <c r="P13" s="268"/>
      <c r="Q13" s="258"/>
    </row>
    <row r="14" spans="1:17" s="103" customFormat="1" ht="15" customHeight="1" x14ac:dyDescent="0.2">
      <c r="A14" s="62"/>
      <c r="B14" s="267"/>
      <c r="C14" s="258"/>
      <c r="D14" s="258"/>
      <c r="E14" s="268"/>
      <c r="F14" s="268"/>
      <c r="G14" s="268"/>
      <c r="H14" s="258"/>
      <c r="I14" s="258"/>
      <c r="J14" s="258"/>
      <c r="K14" s="261"/>
      <c r="L14" s="258"/>
      <c r="M14" s="387"/>
      <c r="N14" s="387"/>
      <c r="O14" s="388">
        <f t="shared" si="1"/>
        <v>0</v>
      </c>
      <c r="P14" s="268"/>
      <c r="Q14" s="258"/>
    </row>
    <row r="15" spans="1:17" s="103" customFormat="1" ht="15" customHeight="1" x14ac:dyDescent="0.2">
      <c r="A15" s="62"/>
      <c r="B15" s="267"/>
      <c r="C15" s="258"/>
      <c r="D15" s="258"/>
      <c r="E15" s="268"/>
      <c r="F15" s="268"/>
      <c r="G15" s="268"/>
      <c r="H15" s="258"/>
      <c r="I15" s="258"/>
      <c r="J15" s="258"/>
      <c r="K15" s="261"/>
      <c r="L15" s="258"/>
      <c r="M15" s="387"/>
      <c r="N15" s="387"/>
      <c r="O15" s="388">
        <f t="shared" si="1"/>
        <v>0</v>
      </c>
      <c r="P15" s="268"/>
      <c r="Q15" s="258"/>
    </row>
    <row r="16" spans="1:17" s="103" customFormat="1" ht="15" customHeight="1" x14ac:dyDescent="0.2">
      <c r="A16" s="62"/>
      <c r="B16" s="267"/>
      <c r="C16" s="258"/>
      <c r="D16" s="258"/>
      <c r="E16" s="268"/>
      <c r="F16" s="268"/>
      <c r="G16" s="268"/>
      <c r="H16" s="258"/>
      <c r="I16" s="258"/>
      <c r="J16" s="258"/>
      <c r="K16" s="261"/>
      <c r="L16" s="258"/>
      <c r="M16" s="387"/>
      <c r="N16" s="387"/>
      <c r="O16" s="388">
        <f t="shared" si="1"/>
        <v>0</v>
      </c>
      <c r="P16" s="268"/>
      <c r="Q16" s="258"/>
    </row>
    <row r="17" spans="1:17" s="103" customFormat="1" ht="15" customHeight="1" x14ac:dyDescent="0.2">
      <c r="A17" s="62"/>
      <c r="B17" s="267"/>
      <c r="C17" s="258"/>
      <c r="D17" s="258"/>
      <c r="E17" s="268"/>
      <c r="F17" s="268"/>
      <c r="G17" s="268"/>
      <c r="H17" s="258"/>
      <c r="I17" s="258"/>
      <c r="J17" s="258"/>
      <c r="K17" s="261"/>
      <c r="L17" s="258"/>
      <c r="M17" s="387"/>
      <c r="N17" s="387"/>
      <c r="O17" s="388">
        <f t="shared" si="1"/>
        <v>0</v>
      </c>
      <c r="P17" s="268"/>
      <c r="Q17" s="258"/>
    </row>
    <row r="18" spans="1:17" s="103" customFormat="1" ht="15" customHeight="1" x14ac:dyDescent="0.2">
      <c r="A18" s="62"/>
      <c r="B18" s="267"/>
      <c r="C18" s="258"/>
      <c r="D18" s="258"/>
      <c r="E18" s="268"/>
      <c r="F18" s="268"/>
      <c r="G18" s="268"/>
      <c r="H18" s="258"/>
      <c r="I18" s="258"/>
      <c r="J18" s="258"/>
      <c r="K18" s="261"/>
      <c r="L18" s="258"/>
      <c r="M18" s="387"/>
      <c r="N18" s="387"/>
      <c r="O18" s="388">
        <f t="shared" si="1"/>
        <v>0</v>
      </c>
      <c r="P18" s="268"/>
      <c r="Q18" s="258"/>
    </row>
    <row r="19" spans="1:17" s="103" customFormat="1" ht="15" customHeight="1" x14ac:dyDescent="0.2">
      <c r="A19" s="62"/>
      <c r="B19" s="267"/>
      <c r="C19" s="258"/>
      <c r="D19" s="258"/>
      <c r="E19" s="268"/>
      <c r="F19" s="268"/>
      <c r="G19" s="268"/>
      <c r="H19" s="258"/>
      <c r="I19" s="258"/>
      <c r="J19" s="258"/>
      <c r="K19" s="261"/>
      <c r="L19" s="258"/>
      <c r="M19" s="387"/>
      <c r="N19" s="387"/>
      <c r="O19" s="388">
        <f t="shared" si="1"/>
        <v>0</v>
      </c>
      <c r="P19" s="268"/>
      <c r="Q19" s="258"/>
    </row>
    <row r="20" spans="1:17" s="103" customFormat="1" ht="15" customHeight="1" x14ac:dyDescent="0.2">
      <c r="A20" s="62"/>
      <c r="B20" s="267"/>
      <c r="C20" s="258"/>
      <c r="D20" s="258"/>
      <c r="E20" s="268"/>
      <c r="F20" s="268"/>
      <c r="G20" s="268"/>
      <c r="H20" s="258"/>
      <c r="I20" s="258"/>
      <c r="J20" s="258"/>
      <c r="K20" s="261"/>
      <c r="L20" s="258"/>
      <c r="M20" s="387"/>
      <c r="N20" s="387"/>
      <c r="O20" s="388">
        <f t="shared" si="1"/>
        <v>0</v>
      </c>
      <c r="P20" s="268"/>
      <c r="Q20" s="258"/>
    </row>
    <row r="21" spans="1:17" s="103" customFormat="1" ht="15" customHeight="1" x14ac:dyDescent="0.2">
      <c r="A21" s="62"/>
      <c r="B21" s="267"/>
      <c r="C21" s="258"/>
      <c r="D21" s="258"/>
      <c r="E21" s="268"/>
      <c r="F21" s="268"/>
      <c r="G21" s="268"/>
      <c r="H21" s="258"/>
      <c r="I21" s="258"/>
      <c r="J21" s="258"/>
      <c r="K21" s="261"/>
      <c r="L21" s="258"/>
      <c r="M21" s="387"/>
      <c r="N21" s="387"/>
      <c r="O21" s="388">
        <f t="shared" si="1"/>
        <v>0</v>
      </c>
      <c r="P21" s="268"/>
      <c r="Q21" s="258"/>
    </row>
    <row r="22" spans="1:17" s="103" customFormat="1" ht="15" customHeight="1" x14ac:dyDescent="0.2">
      <c r="A22" s="62"/>
      <c r="B22" s="267"/>
      <c r="C22" s="258"/>
      <c r="D22" s="258"/>
      <c r="E22" s="268"/>
      <c r="F22" s="268"/>
      <c r="G22" s="268"/>
      <c r="H22" s="258"/>
      <c r="I22" s="258"/>
      <c r="J22" s="258"/>
      <c r="K22" s="261"/>
      <c r="L22" s="258"/>
      <c r="M22" s="387"/>
      <c r="N22" s="387"/>
      <c r="O22" s="388">
        <f t="shared" si="1"/>
        <v>0</v>
      </c>
      <c r="P22" s="268"/>
      <c r="Q22" s="258"/>
    </row>
    <row r="23" spans="1:17" s="103" customFormat="1" ht="15" customHeight="1" x14ac:dyDescent="0.2">
      <c r="A23" s="62"/>
      <c r="B23" s="267"/>
      <c r="C23" s="258"/>
      <c r="D23" s="258"/>
      <c r="E23" s="268"/>
      <c r="F23" s="268"/>
      <c r="G23" s="268"/>
      <c r="H23" s="258"/>
      <c r="I23" s="258"/>
      <c r="J23" s="258"/>
      <c r="K23" s="261"/>
      <c r="L23" s="258"/>
      <c r="M23" s="387"/>
      <c r="N23" s="387"/>
      <c r="O23" s="388">
        <f t="shared" si="1"/>
        <v>0</v>
      </c>
      <c r="P23" s="268"/>
      <c r="Q23" s="258"/>
    </row>
    <row r="24" spans="1:17" s="103" customFormat="1" ht="15" customHeight="1" x14ac:dyDescent="0.2">
      <c r="A24" s="62"/>
      <c r="B24" s="267"/>
      <c r="C24" s="258"/>
      <c r="D24" s="258"/>
      <c r="E24" s="268"/>
      <c r="F24" s="268"/>
      <c r="G24" s="268"/>
      <c r="H24" s="258"/>
      <c r="I24" s="258"/>
      <c r="J24" s="258"/>
      <c r="K24" s="261"/>
      <c r="L24" s="258"/>
      <c r="M24" s="387"/>
      <c r="N24" s="387"/>
      <c r="O24" s="388">
        <f t="shared" si="1"/>
        <v>0</v>
      </c>
      <c r="P24" s="268"/>
      <c r="Q24" s="258"/>
    </row>
    <row r="25" spans="1:17" s="103" customFormat="1" ht="15" customHeight="1" x14ac:dyDescent="0.2">
      <c r="A25" s="62"/>
      <c r="B25" s="267"/>
      <c r="C25" s="258"/>
      <c r="D25" s="258"/>
      <c r="E25" s="268"/>
      <c r="F25" s="268"/>
      <c r="G25" s="268"/>
      <c r="H25" s="258"/>
      <c r="I25" s="258"/>
      <c r="J25" s="258"/>
      <c r="K25" s="261"/>
      <c r="L25" s="258"/>
      <c r="M25" s="387"/>
      <c r="N25" s="387"/>
      <c r="O25" s="388">
        <f t="shared" si="1"/>
        <v>0</v>
      </c>
      <c r="P25" s="268"/>
      <c r="Q25" s="258"/>
    </row>
    <row r="26" spans="1:17" s="103" customFormat="1" ht="15" customHeight="1" x14ac:dyDescent="0.2">
      <c r="A26" s="62"/>
      <c r="B26" s="267"/>
      <c r="C26" s="258"/>
      <c r="D26" s="258"/>
      <c r="E26" s="268"/>
      <c r="F26" s="268"/>
      <c r="G26" s="268"/>
      <c r="H26" s="258"/>
      <c r="I26" s="258"/>
      <c r="J26" s="258"/>
      <c r="K26" s="261"/>
      <c r="L26" s="258"/>
      <c r="M26" s="387"/>
      <c r="N26" s="387"/>
      <c r="O26" s="388">
        <f t="shared" si="1"/>
        <v>0</v>
      </c>
      <c r="P26" s="268"/>
      <c r="Q26" s="258"/>
    </row>
    <row r="27" spans="1:17" s="103" customFormat="1" ht="15" customHeight="1" x14ac:dyDescent="0.2">
      <c r="A27" s="62"/>
      <c r="B27" s="267"/>
      <c r="C27" s="258"/>
      <c r="D27" s="258"/>
      <c r="E27" s="268"/>
      <c r="F27" s="268"/>
      <c r="G27" s="268"/>
      <c r="H27" s="258"/>
      <c r="I27" s="258"/>
      <c r="J27" s="258"/>
      <c r="K27" s="261"/>
      <c r="L27" s="258"/>
      <c r="M27" s="387"/>
      <c r="N27" s="387"/>
      <c r="O27" s="388">
        <f t="shared" si="1"/>
        <v>0</v>
      </c>
      <c r="P27" s="268"/>
      <c r="Q27" s="258"/>
    </row>
    <row r="28" spans="1:17" s="103" customFormat="1" ht="15" customHeight="1" x14ac:dyDescent="0.2">
      <c r="A28" s="62"/>
      <c r="B28" s="267"/>
      <c r="C28" s="258"/>
      <c r="D28" s="258"/>
      <c r="E28" s="268"/>
      <c r="F28" s="268"/>
      <c r="G28" s="268"/>
      <c r="H28" s="258"/>
      <c r="I28" s="258"/>
      <c r="J28" s="258"/>
      <c r="K28" s="261"/>
      <c r="L28" s="258"/>
      <c r="M28" s="387"/>
      <c r="N28" s="387"/>
      <c r="O28" s="388">
        <f t="shared" si="1"/>
        <v>0</v>
      </c>
      <c r="P28" s="268"/>
      <c r="Q28" s="258"/>
    </row>
    <row r="29" spans="1:17" s="103" customFormat="1" ht="15" customHeight="1" x14ac:dyDescent="0.2">
      <c r="A29" s="62"/>
      <c r="B29" s="267"/>
      <c r="C29" s="258"/>
      <c r="D29" s="258"/>
      <c r="E29" s="268"/>
      <c r="F29" s="268"/>
      <c r="G29" s="268"/>
      <c r="H29" s="258"/>
      <c r="I29" s="258"/>
      <c r="J29" s="258"/>
      <c r="K29" s="261"/>
      <c r="L29" s="258"/>
      <c r="M29" s="387"/>
      <c r="N29" s="387"/>
      <c r="O29" s="388">
        <f t="shared" si="1"/>
        <v>0</v>
      </c>
      <c r="P29" s="268"/>
      <c r="Q29" s="258"/>
    </row>
    <row r="30" spans="1:17" s="103" customFormat="1" ht="15" customHeight="1" x14ac:dyDescent="0.2">
      <c r="A30" s="62"/>
      <c r="B30" s="267"/>
      <c r="C30" s="258"/>
      <c r="D30" s="258"/>
      <c r="E30" s="268"/>
      <c r="F30" s="268"/>
      <c r="G30" s="268"/>
      <c r="H30" s="258"/>
      <c r="I30" s="258"/>
      <c r="J30" s="258"/>
      <c r="K30" s="261"/>
      <c r="L30" s="258"/>
      <c r="M30" s="387"/>
      <c r="N30" s="387"/>
      <c r="O30" s="388">
        <f t="shared" si="1"/>
        <v>0</v>
      </c>
      <c r="P30" s="268"/>
      <c r="Q30" s="258"/>
    </row>
    <row r="31" spans="1:17" s="103" customFormat="1" ht="15" customHeight="1" x14ac:dyDescent="0.2">
      <c r="A31" s="62"/>
      <c r="B31" s="267"/>
      <c r="C31" s="258"/>
      <c r="D31" s="258"/>
      <c r="E31" s="268"/>
      <c r="F31" s="268"/>
      <c r="G31" s="268"/>
      <c r="H31" s="258"/>
      <c r="I31" s="258"/>
      <c r="J31" s="258"/>
      <c r="K31" s="261"/>
      <c r="L31" s="258"/>
      <c r="M31" s="387"/>
      <c r="N31" s="387"/>
      <c r="O31" s="388">
        <f t="shared" si="1"/>
        <v>0</v>
      </c>
      <c r="P31" s="268"/>
      <c r="Q31" s="258"/>
    </row>
    <row r="32" spans="1:17" s="103" customFormat="1" ht="15" customHeight="1" x14ac:dyDescent="0.2">
      <c r="A32" s="62"/>
      <c r="B32" s="267"/>
      <c r="C32" s="258"/>
      <c r="D32" s="258"/>
      <c r="E32" s="268"/>
      <c r="F32" s="268"/>
      <c r="G32" s="268"/>
      <c r="H32" s="258"/>
      <c r="I32" s="258"/>
      <c r="J32" s="258"/>
      <c r="K32" s="261"/>
      <c r="L32" s="258"/>
      <c r="M32" s="387"/>
      <c r="N32" s="387"/>
      <c r="O32" s="388">
        <f t="shared" si="1"/>
        <v>0</v>
      </c>
      <c r="P32" s="268"/>
      <c r="Q32" s="258"/>
    </row>
    <row r="33" spans="1:17" s="103" customFormat="1" ht="15" customHeight="1" x14ac:dyDescent="0.2">
      <c r="A33" s="62"/>
      <c r="B33" s="267"/>
      <c r="C33" s="258"/>
      <c r="D33" s="258"/>
      <c r="E33" s="268"/>
      <c r="F33" s="268"/>
      <c r="G33" s="268"/>
      <c r="H33" s="258"/>
      <c r="I33" s="258"/>
      <c r="J33" s="258"/>
      <c r="K33" s="261"/>
      <c r="L33" s="258"/>
      <c r="M33" s="387"/>
      <c r="N33" s="387"/>
      <c r="O33" s="388">
        <f t="shared" si="1"/>
        <v>0</v>
      </c>
      <c r="P33" s="268"/>
      <c r="Q33" s="258"/>
    </row>
    <row r="34" spans="1:17" s="103" customFormat="1" ht="15" customHeight="1" x14ac:dyDescent="0.2">
      <c r="A34" s="62"/>
      <c r="B34" s="267"/>
      <c r="C34" s="258"/>
      <c r="D34" s="258"/>
      <c r="E34" s="268"/>
      <c r="F34" s="268"/>
      <c r="G34" s="268"/>
      <c r="H34" s="258"/>
      <c r="I34" s="258"/>
      <c r="J34" s="258"/>
      <c r="K34" s="261"/>
      <c r="L34" s="258"/>
      <c r="M34" s="387"/>
      <c r="N34" s="387"/>
      <c r="O34" s="388">
        <f t="shared" si="1"/>
        <v>0</v>
      </c>
      <c r="P34" s="268"/>
      <c r="Q34" s="258"/>
    </row>
    <row r="35" spans="1:17" s="103" customFormat="1" ht="15" customHeight="1" x14ac:dyDescent="0.2">
      <c r="A35" s="62"/>
      <c r="B35" s="267"/>
      <c r="C35" s="258"/>
      <c r="D35" s="258"/>
      <c r="E35" s="268"/>
      <c r="F35" s="268"/>
      <c r="G35" s="268"/>
      <c r="H35" s="258"/>
      <c r="I35" s="258"/>
      <c r="J35" s="258"/>
      <c r="K35" s="261"/>
      <c r="L35" s="258"/>
      <c r="M35" s="387"/>
      <c r="N35" s="387"/>
      <c r="O35" s="388">
        <f t="shared" si="1"/>
        <v>0</v>
      </c>
      <c r="P35" s="268"/>
      <c r="Q35" s="258"/>
    </row>
    <row r="36" spans="1:17" s="103" customFormat="1" ht="15" customHeight="1" x14ac:dyDescent="0.2">
      <c r="A36" s="62"/>
      <c r="B36" s="267"/>
      <c r="C36" s="258"/>
      <c r="D36" s="258"/>
      <c r="E36" s="268"/>
      <c r="F36" s="268"/>
      <c r="G36" s="268"/>
      <c r="H36" s="258"/>
      <c r="I36" s="258"/>
      <c r="J36" s="258"/>
      <c r="K36" s="261"/>
      <c r="L36" s="258"/>
      <c r="M36" s="387"/>
      <c r="N36" s="387"/>
      <c r="O36" s="388">
        <f t="shared" si="1"/>
        <v>0</v>
      </c>
      <c r="P36" s="268"/>
      <c r="Q36" s="258"/>
    </row>
    <row r="37" spans="1:17" s="103" customFormat="1" ht="15" customHeight="1" x14ac:dyDescent="0.2">
      <c r="A37" s="62"/>
      <c r="B37" s="267"/>
      <c r="C37" s="258"/>
      <c r="D37" s="258"/>
      <c r="E37" s="268"/>
      <c r="F37" s="268"/>
      <c r="G37" s="268"/>
      <c r="H37" s="258"/>
      <c r="I37" s="258"/>
      <c r="J37" s="258"/>
      <c r="K37" s="261"/>
      <c r="L37" s="258"/>
      <c r="M37" s="387"/>
      <c r="N37" s="387"/>
      <c r="O37" s="388">
        <f t="shared" si="1"/>
        <v>0</v>
      </c>
      <c r="P37" s="268"/>
      <c r="Q37" s="258"/>
    </row>
    <row r="38" spans="1:17" s="103" customFormat="1" ht="15" customHeight="1" x14ac:dyDescent="0.2">
      <c r="A38" s="62"/>
      <c r="B38" s="267"/>
      <c r="C38" s="258"/>
      <c r="D38" s="258"/>
      <c r="E38" s="268"/>
      <c r="F38" s="268"/>
      <c r="G38" s="268"/>
      <c r="H38" s="258"/>
      <c r="I38" s="258"/>
      <c r="J38" s="258"/>
      <c r="K38" s="261"/>
      <c r="L38" s="258"/>
      <c r="M38" s="387"/>
      <c r="N38" s="387"/>
      <c r="O38" s="388">
        <f t="shared" si="1"/>
        <v>0</v>
      </c>
      <c r="P38" s="268"/>
      <c r="Q38" s="258"/>
    </row>
    <row r="39" spans="1:17" s="103" customFormat="1" ht="15" customHeight="1" x14ac:dyDescent="0.2">
      <c r="A39" s="62"/>
      <c r="B39" s="267"/>
      <c r="C39" s="258"/>
      <c r="D39" s="258"/>
      <c r="E39" s="268"/>
      <c r="F39" s="268"/>
      <c r="G39" s="268"/>
      <c r="H39" s="258"/>
      <c r="I39" s="258"/>
      <c r="J39" s="258"/>
      <c r="K39" s="261"/>
      <c r="L39" s="258"/>
      <c r="M39" s="387"/>
      <c r="N39" s="387"/>
      <c r="O39" s="388">
        <f t="shared" si="1"/>
        <v>0</v>
      </c>
      <c r="P39" s="268"/>
      <c r="Q39" s="258"/>
    </row>
    <row r="40" spans="1:17" s="103" customFormat="1" ht="15" customHeight="1" x14ac:dyDescent="0.2">
      <c r="A40" s="62"/>
      <c r="B40" s="267"/>
      <c r="C40" s="258"/>
      <c r="D40" s="258"/>
      <c r="E40" s="268"/>
      <c r="F40" s="268"/>
      <c r="G40" s="268"/>
      <c r="H40" s="258"/>
      <c r="I40" s="258"/>
      <c r="J40" s="258"/>
      <c r="K40" s="261"/>
      <c r="L40" s="258"/>
      <c r="M40" s="387"/>
      <c r="N40" s="387"/>
      <c r="O40" s="388">
        <f t="shared" si="1"/>
        <v>0</v>
      </c>
      <c r="P40" s="268"/>
      <c r="Q40" s="258"/>
    </row>
    <row r="41" spans="1:17" s="103" customFormat="1" ht="15" customHeight="1" x14ac:dyDescent="0.2">
      <c r="A41" s="62"/>
      <c r="B41" s="267"/>
      <c r="C41" s="258"/>
      <c r="D41" s="258"/>
      <c r="E41" s="268"/>
      <c r="F41" s="268"/>
      <c r="G41" s="268"/>
      <c r="H41" s="258"/>
      <c r="I41" s="258"/>
      <c r="J41" s="258"/>
      <c r="K41" s="261"/>
      <c r="L41" s="258"/>
      <c r="M41" s="387"/>
      <c r="N41" s="387"/>
      <c r="O41" s="388">
        <f t="shared" si="1"/>
        <v>0</v>
      </c>
      <c r="P41" s="268"/>
      <c r="Q41" s="258"/>
    </row>
    <row r="42" spans="1:17" s="103" customFormat="1" ht="15" customHeight="1" x14ac:dyDescent="0.2">
      <c r="A42" s="62"/>
      <c r="B42" s="267"/>
      <c r="C42" s="258"/>
      <c r="D42" s="258"/>
      <c r="E42" s="268"/>
      <c r="F42" s="268"/>
      <c r="G42" s="268"/>
      <c r="H42" s="258"/>
      <c r="I42" s="258"/>
      <c r="J42" s="258"/>
      <c r="K42" s="261"/>
      <c r="L42" s="258"/>
      <c r="M42" s="387"/>
      <c r="N42" s="387"/>
      <c r="O42" s="388">
        <f t="shared" si="1"/>
        <v>0</v>
      </c>
      <c r="P42" s="268"/>
      <c r="Q42" s="258"/>
    </row>
    <row r="43" spans="1:17" s="103" customFormat="1" ht="15" customHeight="1" x14ac:dyDescent="0.2">
      <c r="A43" s="62"/>
      <c r="B43" s="267"/>
      <c r="C43" s="258"/>
      <c r="D43" s="258"/>
      <c r="E43" s="268"/>
      <c r="F43" s="268"/>
      <c r="G43" s="268"/>
      <c r="H43" s="258"/>
      <c r="I43" s="258"/>
      <c r="J43" s="258"/>
      <c r="K43" s="261"/>
      <c r="L43" s="258"/>
      <c r="M43" s="387"/>
      <c r="N43" s="387"/>
      <c r="O43" s="388">
        <f t="shared" si="1"/>
        <v>0</v>
      </c>
      <c r="P43" s="268"/>
      <c r="Q43" s="258"/>
    </row>
    <row r="44" spans="1:17" s="103" customFormat="1" ht="15" customHeight="1" x14ac:dyDescent="0.2">
      <c r="A44" s="62"/>
      <c r="B44" s="267"/>
      <c r="C44" s="258"/>
      <c r="D44" s="258"/>
      <c r="E44" s="268"/>
      <c r="F44" s="268"/>
      <c r="G44" s="268"/>
      <c r="H44" s="258"/>
      <c r="I44" s="258"/>
      <c r="J44" s="258"/>
      <c r="K44" s="261"/>
      <c r="L44" s="258"/>
      <c r="M44" s="387"/>
      <c r="N44" s="387"/>
      <c r="O44" s="388">
        <f t="shared" si="1"/>
        <v>0</v>
      </c>
      <c r="P44" s="268"/>
      <c r="Q44" s="258"/>
    </row>
    <row r="45" spans="1:17" s="103" customFormat="1" ht="15" customHeight="1" x14ac:dyDescent="0.2">
      <c r="A45" s="62"/>
      <c r="B45" s="267"/>
      <c r="C45" s="258"/>
      <c r="D45" s="258"/>
      <c r="E45" s="268"/>
      <c r="F45" s="268"/>
      <c r="G45" s="268"/>
      <c r="H45" s="258"/>
      <c r="I45" s="258"/>
      <c r="J45" s="258"/>
      <c r="K45" s="261"/>
      <c r="L45" s="258"/>
      <c r="M45" s="387"/>
      <c r="N45" s="387"/>
      <c r="O45" s="388">
        <f t="shared" si="1"/>
        <v>0</v>
      </c>
      <c r="P45" s="268"/>
      <c r="Q45" s="258"/>
    </row>
    <row r="46" spans="1:17" s="103" customFormat="1" ht="15" customHeight="1" x14ac:dyDescent="0.2">
      <c r="A46" s="62"/>
      <c r="B46" s="267"/>
      <c r="C46" s="258"/>
      <c r="D46" s="258"/>
      <c r="E46" s="268"/>
      <c r="F46" s="268"/>
      <c r="G46" s="268"/>
      <c r="H46" s="258"/>
      <c r="I46" s="258"/>
      <c r="J46" s="258"/>
      <c r="K46" s="261"/>
      <c r="L46" s="258"/>
      <c r="M46" s="387"/>
      <c r="N46" s="387"/>
      <c r="O46" s="388">
        <f t="shared" si="1"/>
        <v>0</v>
      </c>
      <c r="P46" s="268"/>
      <c r="Q46" s="258"/>
    </row>
    <row r="47" spans="1:17" s="103" customFormat="1" ht="15" customHeight="1" x14ac:dyDescent="0.2">
      <c r="A47" s="62"/>
      <c r="B47" s="267"/>
      <c r="C47" s="258"/>
      <c r="D47" s="258"/>
      <c r="E47" s="268"/>
      <c r="F47" s="268"/>
      <c r="G47" s="268"/>
      <c r="H47" s="258"/>
      <c r="I47" s="258"/>
      <c r="J47" s="258"/>
      <c r="K47" s="261"/>
      <c r="L47" s="258"/>
      <c r="M47" s="387"/>
      <c r="N47" s="387"/>
      <c r="O47" s="388">
        <f t="shared" si="1"/>
        <v>0</v>
      </c>
      <c r="P47" s="268"/>
      <c r="Q47" s="258"/>
    </row>
    <row r="48" spans="1:17" s="103" customFormat="1" ht="15" customHeight="1" x14ac:dyDescent="0.2">
      <c r="A48" s="62"/>
      <c r="B48" s="267"/>
      <c r="C48" s="258"/>
      <c r="D48" s="258"/>
      <c r="E48" s="268"/>
      <c r="F48" s="268"/>
      <c r="G48" s="268"/>
      <c r="H48" s="258"/>
      <c r="I48" s="258"/>
      <c r="J48" s="258"/>
      <c r="K48" s="261"/>
      <c r="L48" s="258"/>
      <c r="M48" s="387"/>
      <c r="N48" s="387"/>
      <c r="O48" s="388">
        <f t="shared" si="1"/>
        <v>0</v>
      </c>
      <c r="P48" s="268"/>
      <c r="Q48" s="258"/>
    </row>
    <row r="49" spans="1:17" s="103" customFormat="1" ht="15" customHeight="1" x14ac:dyDescent="0.2">
      <c r="A49" s="62"/>
      <c r="B49" s="267"/>
      <c r="C49" s="258"/>
      <c r="D49" s="258"/>
      <c r="E49" s="268"/>
      <c r="F49" s="268"/>
      <c r="G49" s="268"/>
      <c r="H49" s="258"/>
      <c r="I49" s="258"/>
      <c r="J49" s="258"/>
      <c r="K49" s="261"/>
      <c r="L49" s="258"/>
      <c r="M49" s="387"/>
      <c r="N49" s="387"/>
      <c r="O49" s="388">
        <f t="shared" si="1"/>
        <v>0</v>
      </c>
      <c r="P49" s="268"/>
      <c r="Q49" s="258"/>
    </row>
    <row r="50" spans="1:17" s="103" customFormat="1" ht="15" customHeight="1" x14ac:dyDescent="0.2">
      <c r="A50" s="62"/>
      <c r="B50" s="267"/>
      <c r="C50" s="258"/>
      <c r="D50" s="258"/>
      <c r="E50" s="268"/>
      <c r="F50" s="268"/>
      <c r="G50" s="268"/>
      <c r="H50" s="258"/>
      <c r="I50" s="258"/>
      <c r="J50" s="258"/>
      <c r="K50" s="261"/>
      <c r="L50" s="258"/>
      <c r="M50" s="387"/>
      <c r="N50" s="387"/>
      <c r="O50" s="388">
        <f t="shared" si="1"/>
        <v>0</v>
      </c>
      <c r="P50" s="268"/>
      <c r="Q50" s="258"/>
    </row>
    <row r="51" spans="1:17" s="103" customFormat="1" ht="15" customHeight="1" x14ac:dyDescent="0.2">
      <c r="A51" s="62"/>
      <c r="B51" s="267"/>
      <c r="C51" s="258"/>
      <c r="D51" s="258"/>
      <c r="E51" s="268"/>
      <c r="F51" s="268"/>
      <c r="G51" s="268"/>
      <c r="H51" s="258"/>
      <c r="I51" s="258"/>
      <c r="J51" s="258"/>
      <c r="K51" s="261"/>
      <c r="L51" s="258"/>
      <c r="M51" s="387"/>
      <c r="N51" s="387"/>
      <c r="O51" s="388">
        <f t="shared" si="1"/>
        <v>0</v>
      </c>
      <c r="P51" s="268"/>
      <c r="Q51" s="258"/>
    </row>
    <row r="52" spans="1:17" s="103" customFormat="1" ht="15" customHeight="1" x14ac:dyDescent="0.2">
      <c r="A52" s="62"/>
      <c r="B52" s="267"/>
      <c r="C52" s="258"/>
      <c r="D52" s="258"/>
      <c r="E52" s="268"/>
      <c r="F52" s="268"/>
      <c r="G52" s="268"/>
      <c r="H52" s="258"/>
      <c r="I52" s="258"/>
      <c r="J52" s="258"/>
      <c r="K52" s="261"/>
      <c r="L52" s="258"/>
      <c r="M52" s="387"/>
      <c r="N52" s="387"/>
      <c r="O52" s="388">
        <f t="shared" si="1"/>
        <v>0</v>
      </c>
      <c r="P52" s="268"/>
      <c r="Q52" s="258"/>
    </row>
    <row r="53" spans="1:17" s="103" customFormat="1" ht="15" customHeight="1" x14ac:dyDescent="0.2">
      <c r="A53" s="62"/>
      <c r="B53" s="267"/>
      <c r="C53" s="258"/>
      <c r="D53" s="258"/>
      <c r="E53" s="268"/>
      <c r="F53" s="268"/>
      <c r="G53" s="268"/>
      <c r="H53" s="258"/>
      <c r="I53" s="258"/>
      <c r="J53" s="258"/>
      <c r="K53" s="261"/>
      <c r="L53" s="258"/>
      <c r="M53" s="387"/>
      <c r="N53" s="387"/>
      <c r="O53" s="388">
        <f t="shared" si="1"/>
        <v>0</v>
      </c>
      <c r="P53" s="268"/>
      <c r="Q53" s="258"/>
    </row>
    <row r="54" spans="1:17" s="103" customFormat="1" ht="15" customHeight="1" x14ac:dyDescent="0.2">
      <c r="A54" s="62"/>
      <c r="B54" s="267"/>
      <c r="C54" s="258"/>
      <c r="D54" s="258"/>
      <c r="E54" s="268"/>
      <c r="F54" s="268"/>
      <c r="G54" s="268"/>
      <c r="H54" s="258"/>
      <c r="I54" s="258"/>
      <c r="J54" s="258"/>
      <c r="K54" s="261"/>
      <c r="L54" s="258"/>
      <c r="M54" s="387"/>
      <c r="N54" s="387"/>
      <c r="O54" s="388">
        <f t="shared" si="1"/>
        <v>0</v>
      </c>
      <c r="P54" s="268"/>
      <c r="Q54" s="258"/>
    </row>
    <row r="55" spans="1:17" s="103" customFormat="1" ht="15" customHeight="1" x14ac:dyDescent="0.2">
      <c r="A55" s="62"/>
      <c r="B55" s="267"/>
      <c r="C55" s="258"/>
      <c r="D55" s="258"/>
      <c r="E55" s="268"/>
      <c r="F55" s="268"/>
      <c r="G55" s="268"/>
      <c r="H55" s="258"/>
      <c r="I55" s="258"/>
      <c r="J55" s="258"/>
      <c r="K55" s="261"/>
      <c r="L55" s="258"/>
      <c r="M55" s="387"/>
      <c r="N55" s="387"/>
      <c r="O55" s="388">
        <f t="shared" si="1"/>
        <v>0</v>
      </c>
      <c r="P55" s="268"/>
      <c r="Q55" s="258"/>
    </row>
    <row r="56" spans="1:17" s="103" customFormat="1" ht="15" customHeight="1" x14ac:dyDescent="0.2">
      <c r="A56" s="62"/>
      <c r="B56" s="267"/>
      <c r="C56" s="258"/>
      <c r="D56" s="258"/>
      <c r="E56" s="268"/>
      <c r="F56" s="268"/>
      <c r="G56" s="268"/>
      <c r="H56" s="258"/>
      <c r="I56" s="258"/>
      <c r="J56" s="258"/>
      <c r="K56" s="261"/>
      <c r="L56" s="258"/>
      <c r="M56" s="387"/>
      <c r="N56" s="387"/>
      <c r="O56" s="388">
        <f t="shared" si="1"/>
        <v>0</v>
      </c>
      <c r="P56" s="268"/>
      <c r="Q56" s="258"/>
    </row>
    <row r="57" spans="1:17" s="103" customFormat="1" ht="15" customHeight="1" x14ac:dyDescent="0.2">
      <c r="A57" s="62"/>
      <c r="B57" s="267"/>
      <c r="C57" s="258"/>
      <c r="D57" s="258"/>
      <c r="E57" s="268"/>
      <c r="F57" s="268"/>
      <c r="G57" s="268"/>
      <c r="H57" s="258"/>
      <c r="I57" s="258"/>
      <c r="J57" s="258"/>
      <c r="K57" s="261"/>
      <c r="L57" s="258"/>
      <c r="M57" s="387"/>
      <c r="N57" s="387"/>
      <c r="O57" s="388">
        <f t="shared" si="1"/>
        <v>0</v>
      </c>
      <c r="P57" s="268"/>
      <c r="Q57" s="258"/>
    </row>
    <row r="58" spans="1:17" s="103" customFormat="1" ht="15" customHeight="1" x14ac:dyDescent="0.2">
      <c r="A58" s="62"/>
      <c r="B58" s="267"/>
      <c r="C58" s="258"/>
      <c r="D58" s="258"/>
      <c r="E58" s="268"/>
      <c r="F58" s="268"/>
      <c r="G58" s="268"/>
      <c r="H58" s="258"/>
      <c r="I58" s="258"/>
      <c r="J58" s="258"/>
      <c r="K58" s="261"/>
      <c r="L58" s="258"/>
      <c r="M58" s="387"/>
      <c r="N58" s="387"/>
      <c r="O58" s="388">
        <f t="shared" si="1"/>
        <v>0</v>
      </c>
      <c r="P58" s="268"/>
      <c r="Q58" s="258"/>
    </row>
    <row r="59" spans="1:17" s="103" customFormat="1" ht="15" customHeight="1" x14ac:dyDescent="0.2">
      <c r="A59" s="62"/>
      <c r="B59" s="267"/>
      <c r="C59" s="258"/>
      <c r="D59" s="258"/>
      <c r="E59" s="268"/>
      <c r="F59" s="268"/>
      <c r="G59" s="268"/>
      <c r="H59" s="258"/>
      <c r="I59" s="258"/>
      <c r="J59" s="258"/>
      <c r="K59" s="261"/>
      <c r="L59" s="258"/>
      <c r="M59" s="387"/>
      <c r="N59" s="387"/>
      <c r="O59" s="388">
        <f t="shared" si="1"/>
        <v>0</v>
      </c>
      <c r="P59" s="268"/>
      <c r="Q59" s="258"/>
    </row>
    <row r="60" spans="1:17" s="103" customFormat="1" ht="15" customHeight="1" x14ac:dyDescent="0.2">
      <c r="A60" s="62"/>
      <c r="B60" s="267"/>
      <c r="C60" s="258"/>
      <c r="D60" s="258"/>
      <c r="E60" s="268"/>
      <c r="F60" s="268"/>
      <c r="G60" s="268"/>
      <c r="H60" s="258"/>
      <c r="I60" s="258"/>
      <c r="J60" s="258"/>
      <c r="K60" s="261"/>
      <c r="L60" s="258"/>
      <c r="M60" s="387"/>
      <c r="N60" s="387"/>
      <c r="O60" s="388">
        <f t="shared" si="1"/>
        <v>0</v>
      </c>
      <c r="P60" s="268"/>
      <c r="Q60" s="258"/>
    </row>
    <row r="61" spans="1:17" s="103" customFormat="1" ht="15" customHeight="1" x14ac:dyDescent="0.2">
      <c r="A61" s="62"/>
      <c r="B61" s="267"/>
      <c r="C61" s="258"/>
      <c r="D61" s="258"/>
      <c r="E61" s="268"/>
      <c r="F61" s="268"/>
      <c r="G61" s="268"/>
      <c r="H61" s="258"/>
      <c r="I61" s="258"/>
      <c r="J61" s="258"/>
      <c r="K61" s="261"/>
      <c r="L61" s="258"/>
      <c r="M61" s="387"/>
      <c r="N61" s="387"/>
      <c r="O61" s="388">
        <f t="shared" si="1"/>
        <v>0</v>
      </c>
      <c r="P61" s="268"/>
      <c r="Q61" s="258"/>
    </row>
    <row r="62" spans="1:17" s="103" customFormat="1" ht="15" customHeight="1" x14ac:dyDescent="0.2">
      <c r="A62" s="62"/>
      <c r="B62" s="267"/>
      <c r="C62" s="258"/>
      <c r="D62" s="258"/>
      <c r="E62" s="268"/>
      <c r="F62" s="268"/>
      <c r="G62" s="268"/>
      <c r="H62" s="258"/>
      <c r="I62" s="258"/>
      <c r="J62" s="258"/>
      <c r="K62" s="261"/>
      <c r="L62" s="258"/>
      <c r="M62" s="387"/>
      <c r="N62" s="387"/>
      <c r="O62" s="388">
        <f t="shared" si="1"/>
        <v>0</v>
      </c>
      <c r="P62" s="268"/>
      <c r="Q62" s="258"/>
    </row>
    <row r="63" spans="1:17" s="103" customFormat="1" ht="15" customHeight="1" x14ac:dyDescent="0.2">
      <c r="A63" s="62"/>
      <c r="B63" s="267"/>
      <c r="C63" s="258"/>
      <c r="D63" s="258"/>
      <c r="E63" s="268"/>
      <c r="F63" s="268"/>
      <c r="G63" s="268"/>
      <c r="H63" s="258"/>
      <c r="I63" s="258"/>
      <c r="J63" s="258"/>
      <c r="K63" s="261"/>
      <c r="L63" s="258"/>
      <c r="M63" s="387"/>
      <c r="N63" s="387"/>
      <c r="O63" s="388">
        <f t="shared" si="1"/>
        <v>0</v>
      </c>
      <c r="P63" s="268"/>
      <c r="Q63" s="258"/>
    </row>
    <row r="64" spans="1:17" s="103" customFormat="1" ht="15" customHeight="1" x14ac:dyDescent="0.2">
      <c r="A64" s="62"/>
      <c r="B64" s="267"/>
      <c r="C64" s="258"/>
      <c r="D64" s="258"/>
      <c r="E64" s="268"/>
      <c r="F64" s="268"/>
      <c r="G64" s="268"/>
      <c r="H64" s="258"/>
      <c r="I64" s="258"/>
      <c r="J64" s="258"/>
      <c r="K64" s="261"/>
      <c r="L64" s="258"/>
      <c r="M64" s="387"/>
      <c r="N64" s="387"/>
      <c r="O64" s="388">
        <f t="shared" si="1"/>
        <v>0</v>
      </c>
      <c r="P64" s="268"/>
      <c r="Q64" s="258"/>
    </row>
    <row r="65" spans="1:17" s="103" customFormat="1" ht="15" customHeight="1" x14ac:dyDescent="0.2">
      <c r="A65" s="62"/>
      <c r="B65" s="267"/>
      <c r="C65" s="258"/>
      <c r="D65" s="258"/>
      <c r="E65" s="268"/>
      <c r="F65" s="268"/>
      <c r="G65" s="268"/>
      <c r="H65" s="258"/>
      <c r="I65" s="258"/>
      <c r="J65" s="258"/>
      <c r="K65" s="261"/>
      <c r="L65" s="258"/>
      <c r="M65" s="387"/>
      <c r="N65" s="387"/>
      <c r="O65" s="388">
        <f t="shared" si="1"/>
        <v>0</v>
      </c>
      <c r="P65" s="268"/>
      <c r="Q65" s="258"/>
    </row>
    <row r="66" spans="1:17" s="103" customFormat="1" ht="15" customHeight="1" x14ac:dyDescent="0.2">
      <c r="A66" s="62"/>
      <c r="B66" s="267"/>
      <c r="C66" s="258"/>
      <c r="D66" s="258"/>
      <c r="E66" s="268"/>
      <c r="F66" s="268"/>
      <c r="G66" s="268"/>
      <c r="H66" s="258"/>
      <c r="I66" s="258"/>
      <c r="J66" s="258"/>
      <c r="K66" s="261"/>
      <c r="L66" s="258"/>
      <c r="M66" s="387"/>
      <c r="N66" s="387"/>
      <c r="O66" s="388">
        <f t="shared" si="1"/>
        <v>0</v>
      </c>
      <c r="P66" s="268"/>
      <c r="Q66" s="258"/>
    </row>
    <row r="67" spans="1:17" s="103" customFormat="1" ht="15" customHeight="1" x14ac:dyDescent="0.2">
      <c r="A67" s="62"/>
      <c r="B67" s="267"/>
      <c r="C67" s="258"/>
      <c r="D67" s="258"/>
      <c r="E67" s="268"/>
      <c r="F67" s="268"/>
      <c r="G67" s="268"/>
      <c r="H67" s="258"/>
      <c r="I67" s="258"/>
      <c r="J67" s="258"/>
      <c r="K67" s="261"/>
      <c r="L67" s="258"/>
      <c r="M67" s="387"/>
      <c r="N67" s="387"/>
      <c r="O67" s="388">
        <f t="shared" si="1"/>
        <v>0</v>
      </c>
      <c r="P67" s="268"/>
      <c r="Q67" s="258"/>
    </row>
    <row r="68" spans="1:17" s="103" customFormat="1" ht="15" customHeight="1" x14ac:dyDescent="0.2">
      <c r="A68" s="62"/>
      <c r="B68" s="267"/>
      <c r="C68" s="258"/>
      <c r="D68" s="258"/>
      <c r="E68" s="268"/>
      <c r="F68" s="268"/>
      <c r="G68" s="268"/>
      <c r="H68" s="258"/>
      <c r="I68" s="258"/>
      <c r="J68" s="258"/>
      <c r="K68" s="261"/>
      <c r="L68" s="258"/>
      <c r="M68" s="387"/>
      <c r="N68" s="387"/>
      <c r="O68" s="388">
        <f t="shared" si="1"/>
        <v>0</v>
      </c>
      <c r="P68" s="268"/>
      <c r="Q68" s="258"/>
    </row>
    <row r="69" spans="1:17" s="103" customFormat="1" ht="15" customHeight="1" x14ac:dyDescent="0.2">
      <c r="A69" s="62"/>
      <c r="B69" s="267"/>
      <c r="C69" s="258"/>
      <c r="D69" s="258"/>
      <c r="E69" s="268"/>
      <c r="F69" s="268"/>
      <c r="G69" s="268"/>
      <c r="H69" s="258"/>
      <c r="I69" s="258"/>
      <c r="J69" s="258"/>
      <c r="K69" s="261"/>
      <c r="L69" s="258"/>
      <c r="M69" s="387"/>
      <c r="N69" s="387"/>
      <c r="O69" s="388">
        <f t="shared" si="1"/>
        <v>0</v>
      </c>
      <c r="P69" s="268"/>
      <c r="Q69" s="258"/>
    </row>
    <row r="70" spans="1:17" s="103" customFormat="1" ht="15" customHeight="1" x14ac:dyDescent="0.2">
      <c r="A70" s="62"/>
      <c r="B70" s="267"/>
      <c r="C70" s="258"/>
      <c r="D70" s="258"/>
      <c r="E70" s="268"/>
      <c r="F70" s="268"/>
      <c r="G70" s="268"/>
      <c r="H70" s="258"/>
      <c r="I70" s="258"/>
      <c r="J70" s="258"/>
      <c r="K70" s="261"/>
      <c r="L70" s="258"/>
      <c r="M70" s="387"/>
      <c r="N70" s="387"/>
      <c r="O70" s="388">
        <f t="shared" si="1"/>
        <v>0</v>
      </c>
      <c r="P70" s="268"/>
      <c r="Q70" s="258"/>
    </row>
    <row r="71" spans="1:17" s="103" customFormat="1" ht="15" customHeight="1" x14ac:dyDescent="0.2">
      <c r="A71" s="62"/>
      <c r="B71" s="267"/>
      <c r="C71" s="258"/>
      <c r="D71" s="258"/>
      <c r="E71" s="268"/>
      <c r="F71" s="268"/>
      <c r="G71" s="268"/>
      <c r="H71" s="258"/>
      <c r="I71" s="258"/>
      <c r="J71" s="258"/>
      <c r="K71" s="261"/>
      <c r="L71" s="258"/>
      <c r="M71" s="387"/>
      <c r="N71" s="387"/>
      <c r="O71" s="388">
        <f t="shared" si="1"/>
        <v>0</v>
      </c>
      <c r="P71" s="268"/>
      <c r="Q71" s="258"/>
    </row>
    <row r="72" spans="1:17" s="103" customFormat="1" ht="15" customHeight="1" x14ac:dyDescent="0.2">
      <c r="A72" s="62"/>
      <c r="B72" s="267"/>
      <c r="C72" s="258"/>
      <c r="D72" s="258"/>
      <c r="E72" s="268"/>
      <c r="F72" s="268"/>
      <c r="G72" s="268"/>
      <c r="H72" s="258"/>
      <c r="I72" s="258"/>
      <c r="J72" s="258"/>
      <c r="K72" s="261"/>
      <c r="L72" s="258"/>
      <c r="M72" s="387"/>
      <c r="N72" s="387"/>
      <c r="O72" s="388">
        <f t="shared" si="1"/>
        <v>0</v>
      </c>
      <c r="P72" s="268"/>
      <c r="Q72" s="258"/>
    </row>
    <row r="73" spans="1:17" s="103" customFormat="1" ht="15" customHeight="1" x14ac:dyDescent="0.2">
      <c r="A73" s="62"/>
      <c r="B73" s="267"/>
      <c r="C73" s="258"/>
      <c r="D73" s="258"/>
      <c r="E73" s="268"/>
      <c r="F73" s="268"/>
      <c r="G73" s="268"/>
      <c r="H73" s="258"/>
      <c r="I73" s="258"/>
      <c r="J73" s="258"/>
      <c r="K73" s="261"/>
      <c r="L73" s="258"/>
      <c r="M73" s="387"/>
      <c r="N73" s="387"/>
      <c r="O73" s="388">
        <f t="shared" si="1"/>
        <v>0</v>
      </c>
      <c r="P73" s="268"/>
      <c r="Q73" s="258"/>
    </row>
    <row r="74" spans="1:17" s="103" customFormat="1" ht="15" customHeight="1" x14ac:dyDescent="0.2">
      <c r="A74" s="62"/>
      <c r="B74" s="267"/>
      <c r="C74" s="258"/>
      <c r="D74" s="258"/>
      <c r="E74" s="268"/>
      <c r="F74" s="268"/>
      <c r="G74" s="268"/>
      <c r="H74" s="258"/>
      <c r="I74" s="258"/>
      <c r="J74" s="258"/>
      <c r="K74" s="261"/>
      <c r="L74" s="258"/>
      <c r="M74" s="387"/>
      <c r="N74" s="387"/>
      <c r="O74" s="388">
        <f t="shared" si="1"/>
        <v>0</v>
      </c>
      <c r="P74" s="268"/>
      <c r="Q74" s="258"/>
    </row>
    <row r="75" spans="1:17" s="103" customFormat="1" ht="15" customHeight="1" x14ac:dyDescent="0.2">
      <c r="A75" s="62"/>
      <c r="B75" s="267"/>
      <c r="C75" s="258"/>
      <c r="D75" s="258"/>
      <c r="E75" s="268"/>
      <c r="F75" s="268"/>
      <c r="G75" s="268"/>
      <c r="H75" s="258"/>
      <c r="I75" s="258"/>
      <c r="J75" s="258"/>
      <c r="K75" s="261"/>
      <c r="L75" s="258"/>
      <c r="M75" s="387"/>
      <c r="N75" s="387"/>
      <c r="O75" s="388">
        <f t="shared" si="1"/>
        <v>0</v>
      </c>
      <c r="P75" s="268"/>
      <c r="Q75" s="258"/>
    </row>
    <row r="76" spans="1:17" s="103" customFormat="1" ht="15" customHeight="1" x14ac:dyDescent="0.2">
      <c r="A76" s="62"/>
      <c r="B76" s="267"/>
      <c r="C76" s="258"/>
      <c r="D76" s="258"/>
      <c r="E76" s="268"/>
      <c r="F76" s="268"/>
      <c r="G76" s="268"/>
      <c r="H76" s="258"/>
      <c r="I76" s="258"/>
      <c r="J76" s="258"/>
      <c r="K76" s="261"/>
      <c r="L76" s="258"/>
      <c r="M76" s="387"/>
      <c r="N76" s="387"/>
      <c r="O76" s="388">
        <f t="shared" si="1"/>
        <v>0</v>
      </c>
      <c r="P76" s="268"/>
      <c r="Q76" s="258"/>
    </row>
    <row r="77" spans="1:17" s="103" customFormat="1" ht="15" customHeight="1" x14ac:dyDescent="0.2">
      <c r="A77" s="62"/>
      <c r="B77" s="267"/>
      <c r="C77" s="258"/>
      <c r="D77" s="258"/>
      <c r="E77" s="268"/>
      <c r="F77" s="268"/>
      <c r="G77" s="268"/>
      <c r="H77" s="258"/>
      <c r="I77" s="258"/>
      <c r="J77" s="258"/>
      <c r="K77" s="261"/>
      <c r="L77" s="258"/>
      <c r="M77" s="387"/>
      <c r="N77" s="387"/>
      <c r="O77" s="388">
        <f t="shared" si="1"/>
        <v>0</v>
      </c>
      <c r="P77" s="268"/>
      <c r="Q77" s="258"/>
    </row>
    <row r="78" spans="1:17" s="103" customFormat="1" ht="15" customHeight="1" x14ac:dyDescent="0.2">
      <c r="A78" s="62"/>
      <c r="B78" s="267"/>
      <c r="C78" s="258"/>
      <c r="D78" s="258"/>
      <c r="E78" s="268"/>
      <c r="F78" s="268"/>
      <c r="G78" s="268"/>
      <c r="H78" s="258"/>
      <c r="I78" s="258"/>
      <c r="J78" s="258"/>
      <c r="K78" s="261"/>
      <c r="L78" s="258"/>
      <c r="M78" s="387"/>
      <c r="N78" s="387"/>
      <c r="O78" s="388">
        <f t="shared" si="1"/>
        <v>0</v>
      </c>
      <c r="P78" s="268"/>
      <c r="Q78" s="258"/>
    </row>
    <row r="79" spans="1:17" s="103" customFormat="1" ht="15" customHeight="1" x14ac:dyDescent="0.2">
      <c r="A79" s="62"/>
      <c r="B79" s="267"/>
      <c r="C79" s="258"/>
      <c r="D79" s="258"/>
      <c r="E79" s="268"/>
      <c r="F79" s="268"/>
      <c r="G79" s="268"/>
      <c r="H79" s="258"/>
      <c r="I79" s="258"/>
      <c r="J79" s="258"/>
      <c r="K79" s="261"/>
      <c r="L79" s="258"/>
      <c r="M79" s="387"/>
      <c r="N79" s="387"/>
      <c r="O79" s="388">
        <f t="shared" si="1"/>
        <v>0</v>
      </c>
      <c r="P79" s="268"/>
      <c r="Q79" s="258"/>
    </row>
    <row r="80" spans="1:17" s="103" customFormat="1" ht="15" customHeight="1" x14ac:dyDescent="0.2">
      <c r="A80" s="62"/>
      <c r="B80" s="267"/>
      <c r="C80" s="258"/>
      <c r="D80" s="258"/>
      <c r="E80" s="268"/>
      <c r="F80" s="268"/>
      <c r="G80" s="268"/>
      <c r="H80" s="258"/>
      <c r="I80" s="258"/>
      <c r="J80" s="258"/>
      <c r="K80" s="261"/>
      <c r="L80" s="258"/>
      <c r="M80" s="387"/>
      <c r="N80" s="387"/>
      <c r="O80" s="388">
        <f t="shared" si="1"/>
        <v>0</v>
      </c>
      <c r="P80" s="268"/>
      <c r="Q80" s="258"/>
    </row>
    <row r="81" spans="1:17" s="103" customFormat="1" ht="15" customHeight="1" x14ac:dyDescent="0.2">
      <c r="A81" s="62"/>
      <c r="B81" s="267"/>
      <c r="C81" s="258"/>
      <c r="D81" s="258"/>
      <c r="E81" s="268"/>
      <c r="F81" s="268"/>
      <c r="G81" s="268"/>
      <c r="H81" s="258"/>
      <c r="I81" s="258"/>
      <c r="J81" s="258"/>
      <c r="K81" s="261"/>
      <c r="L81" s="258"/>
      <c r="M81" s="387"/>
      <c r="N81" s="387"/>
      <c r="O81" s="388">
        <f t="shared" si="1"/>
        <v>0</v>
      </c>
      <c r="P81" s="268"/>
      <c r="Q81" s="258"/>
    </row>
    <row r="82" spans="1:17" s="103" customFormat="1" ht="15" customHeight="1" x14ac:dyDescent="0.2">
      <c r="A82" s="62"/>
      <c r="B82" s="267"/>
      <c r="C82" s="258"/>
      <c r="D82" s="258"/>
      <c r="E82" s="268"/>
      <c r="F82" s="268"/>
      <c r="G82" s="268"/>
      <c r="H82" s="258"/>
      <c r="I82" s="258"/>
      <c r="J82" s="258"/>
      <c r="K82" s="261"/>
      <c r="L82" s="258"/>
      <c r="M82" s="387"/>
      <c r="N82" s="387"/>
      <c r="O82" s="388">
        <f t="shared" si="1"/>
        <v>0</v>
      </c>
      <c r="P82" s="268"/>
      <c r="Q82" s="258"/>
    </row>
    <row r="83" spans="1:17" s="103" customFormat="1" ht="15" customHeight="1" x14ac:dyDescent="0.2">
      <c r="A83" s="62"/>
      <c r="B83" s="267"/>
      <c r="C83" s="258"/>
      <c r="D83" s="258"/>
      <c r="E83" s="268"/>
      <c r="F83" s="268"/>
      <c r="G83" s="268"/>
      <c r="H83" s="258"/>
      <c r="I83" s="258"/>
      <c r="J83" s="258"/>
      <c r="K83" s="261"/>
      <c r="L83" s="258"/>
      <c r="M83" s="387"/>
      <c r="N83" s="387"/>
      <c r="O83" s="388">
        <f t="shared" si="1"/>
        <v>0</v>
      </c>
      <c r="P83" s="268"/>
      <c r="Q83" s="258"/>
    </row>
    <row r="84" spans="1:17" s="103" customFormat="1" ht="15" customHeight="1" x14ac:dyDescent="0.2">
      <c r="A84" s="62"/>
      <c r="B84" s="267"/>
      <c r="C84" s="258"/>
      <c r="D84" s="258"/>
      <c r="E84" s="268"/>
      <c r="F84" s="268"/>
      <c r="G84" s="268"/>
      <c r="H84" s="258"/>
      <c r="I84" s="258"/>
      <c r="J84" s="258"/>
      <c r="K84" s="261"/>
      <c r="L84" s="258"/>
      <c r="M84" s="387"/>
      <c r="N84" s="387"/>
      <c r="O84" s="388">
        <f t="shared" si="1"/>
        <v>0</v>
      </c>
      <c r="P84" s="268"/>
      <c r="Q84" s="258"/>
    </row>
    <row r="85" spans="1:17" s="103" customFormat="1" ht="15" customHeight="1" x14ac:dyDescent="0.2">
      <c r="A85" s="62"/>
      <c r="B85" s="267"/>
      <c r="C85" s="258"/>
      <c r="D85" s="258"/>
      <c r="E85" s="268"/>
      <c r="F85" s="268"/>
      <c r="G85" s="268"/>
      <c r="H85" s="258"/>
      <c r="I85" s="258"/>
      <c r="J85" s="258"/>
      <c r="K85" s="261"/>
      <c r="L85" s="258"/>
      <c r="M85" s="387"/>
      <c r="N85" s="387"/>
      <c r="O85" s="388">
        <f t="shared" si="1"/>
        <v>0</v>
      </c>
      <c r="P85" s="268"/>
      <c r="Q85" s="258"/>
    </row>
    <row r="86" spans="1:17" s="103" customFormat="1" ht="15" customHeight="1" x14ac:dyDescent="0.2">
      <c r="A86" s="62"/>
      <c r="B86" s="267"/>
      <c r="C86" s="258"/>
      <c r="D86" s="258"/>
      <c r="E86" s="268"/>
      <c r="F86" s="268"/>
      <c r="G86" s="268"/>
      <c r="H86" s="258"/>
      <c r="I86" s="258"/>
      <c r="J86" s="258"/>
      <c r="K86" s="261"/>
      <c r="L86" s="258"/>
      <c r="M86" s="387"/>
      <c r="N86" s="387"/>
      <c r="O86" s="388">
        <f t="shared" si="1"/>
        <v>0</v>
      </c>
      <c r="P86" s="268"/>
      <c r="Q86" s="258"/>
    </row>
    <row r="87" spans="1:17" s="103" customFormat="1" ht="15" customHeight="1" x14ac:dyDescent="0.2">
      <c r="A87" s="62"/>
      <c r="B87" s="267"/>
      <c r="C87" s="258"/>
      <c r="D87" s="258"/>
      <c r="E87" s="268"/>
      <c r="F87" s="268"/>
      <c r="G87" s="268"/>
      <c r="H87" s="258"/>
      <c r="I87" s="258"/>
      <c r="J87" s="258"/>
      <c r="K87" s="261"/>
      <c r="L87" s="258"/>
      <c r="M87" s="387"/>
      <c r="N87" s="387"/>
      <c r="O87" s="388">
        <f t="shared" si="1"/>
        <v>0</v>
      </c>
      <c r="P87" s="268"/>
      <c r="Q87" s="258"/>
    </row>
    <row r="88" spans="1:17" s="103" customFormat="1" ht="15" customHeight="1" x14ac:dyDescent="0.2">
      <c r="A88" s="62"/>
      <c r="B88" s="267"/>
      <c r="C88" s="258"/>
      <c r="D88" s="258"/>
      <c r="E88" s="268"/>
      <c r="F88" s="268"/>
      <c r="G88" s="268"/>
      <c r="H88" s="258"/>
      <c r="I88" s="258"/>
      <c r="J88" s="258"/>
      <c r="K88" s="261"/>
      <c r="L88" s="258"/>
      <c r="M88" s="387"/>
      <c r="N88" s="387"/>
      <c r="O88" s="388">
        <f t="shared" si="1"/>
        <v>0</v>
      </c>
      <c r="P88" s="268"/>
      <c r="Q88" s="258"/>
    </row>
    <row r="89" spans="1:17" s="103" customFormat="1" ht="15" customHeight="1" x14ac:dyDescent="0.2">
      <c r="A89" s="62"/>
      <c r="B89" s="267"/>
      <c r="C89" s="258"/>
      <c r="D89" s="258"/>
      <c r="E89" s="268"/>
      <c r="F89" s="268"/>
      <c r="G89" s="268"/>
      <c r="H89" s="258"/>
      <c r="I89" s="258"/>
      <c r="J89" s="258"/>
      <c r="K89" s="261"/>
      <c r="L89" s="258"/>
      <c r="M89" s="387"/>
      <c r="N89" s="387"/>
      <c r="O89" s="388">
        <f t="shared" si="1"/>
        <v>0</v>
      </c>
      <c r="P89" s="268"/>
      <c r="Q89" s="258"/>
    </row>
    <row r="90" spans="1:17" s="103" customFormat="1" ht="15" customHeight="1" x14ac:dyDescent="0.2">
      <c r="A90" s="62"/>
      <c r="B90" s="267"/>
      <c r="C90" s="258"/>
      <c r="D90" s="258"/>
      <c r="E90" s="268"/>
      <c r="F90" s="268"/>
      <c r="G90" s="268"/>
      <c r="H90" s="258"/>
      <c r="I90" s="258"/>
      <c r="J90" s="258"/>
      <c r="K90" s="261"/>
      <c r="L90" s="258"/>
      <c r="M90" s="387"/>
      <c r="N90" s="387"/>
      <c r="O90" s="388">
        <f t="shared" si="1"/>
        <v>0</v>
      </c>
      <c r="P90" s="268"/>
      <c r="Q90" s="258"/>
    </row>
    <row r="91" spans="1:17" s="103" customFormat="1" ht="15" customHeight="1" x14ac:dyDescent="0.2">
      <c r="A91" s="62"/>
      <c r="B91" s="267"/>
      <c r="C91" s="258"/>
      <c r="D91" s="258"/>
      <c r="E91" s="268"/>
      <c r="F91" s="268"/>
      <c r="G91" s="268"/>
      <c r="H91" s="258"/>
      <c r="I91" s="258"/>
      <c r="J91" s="258"/>
      <c r="K91" s="261"/>
      <c r="L91" s="258"/>
      <c r="M91" s="387"/>
      <c r="N91" s="387"/>
      <c r="O91" s="388">
        <f t="shared" si="1"/>
        <v>0</v>
      </c>
      <c r="P91" s="268"/>
      <c r="Q91" s="258"/>
    </row>
    <row r="92" spans="1:17" s="103" customFormat="1" ht="15" customHeight="1" x14ac:dyDescent="0.2">
      <c r="A92" s="62"/>
      <c r="B92" s="267"/>
      <c r="C92" s="258"/>
      <c r="D92" s="258"/>
      <c r="E92" s="268"/>
      <c r="F92" s="268"/>
      <c r="G92" s="268"/>
      <c r="H92" s="258"/>
      <c r="I92" s="258"/>
      <c r="J92" s="258"/>
      <c r="K92" s="261"/>
      <c r="L92" s="258"/>
      <c r="M92" s="387"/>
      <c r="N92" s="387"/>
      <c r="O92" s="388">
        <f t="shared" si="1"/>
        <v>0</v>
      </c>
      <c r="P92" s="268"/>
      <c r="Q92" s="258"/>
    </row>
    <row r="93" spans="1:17" s="103" customFormat="1" ht="15" customHeight="1" x14ac:dyDescent="0.2">
      <c r="A93" s="62"/>
      <c r="B93" s="267"/>
      <c r="C93" s="258"/>
      <c r="D93" s="258"/>
      <c r="E93" s="268"/>
      <c r="F93" s="268"/>
      <c r="G93" s="268"/>
      <c r="H93" s="258"/>
      <c r="I93" s="258"/>
      <c r="J93" s="258"/>
      <c r="K93" s="261"/>
      <c r="L93" s="258"/>
      <c r="M93" s="387"/>
      <c r="N93" s="387"/>
      <c r="O93" s="388">
        <f t="shared" si="1"/>
        <v>0</v>
      </c>
      <c r="P93" s="268"/>
      <c r="Q93" s="258"/>
    </row>
    <row r="94" spans="1:17" s="103" customFormat="1" ht="15" customHeight="1" x14ac:dyDescent="0.2">
      <c r="A94" s="62"/>
      <c r="B94" s="267"/>
      <c r="C94" s="258"/>
      <c r="D94" s="258"/>
      <c r="E94" s="268"/>
      <c r="F94" s="268"/>
      <c r="G94" s="268"/>
      <c r="H94" s="258"/>
      <c r="I94" s="258"/>
      <c r="J94" s="258"/>
      <c r="K94" s="261"/>
      <c r="L94" s="258"/>
      <c r="M94" s="387"/>
      <c r="N94" s="387"/>
      <c r="O94" s="388">
        <f t="shared" si="1"/>
        <v>0</v>
      </c>
      <c r="P94" s="268"/>
      <c r="Q94" s="258"/>
    </row>
    <row r="95" spans="1:17" s="103" customFormat="1" ht="15" customHeight="1" x14ac:dyDescent="0.2">
      <c r="A95" s="62"/>
      <c r="B95" s="267"/>
      <c r="C95" s="258"/>
      <c r="D95" s="258"/>
      <c r="E95" s="268"/>
      <c r="F95" s="268"/>
      <c r="G95" s="268"/>
      <c r="H95" s="258"/>
      <c r="I95" s="258"/>
      <c r="J95" s="258"/>
      <c r="K95" s="261"/>
      <c r="L95" s="258"/>
      <c r="M95" s="387"/>
      <c r="N95" s="387"/>
      <c r="O95" s="388">
        <f t="shared" si="1"/>
        <v>0</v>
      </c>
      <c r="P95" s="268"/>
      <c r="Q95" s="258"/>
    </row>
    <row r="96" spans="1:17" s="103" customFormat="1" ht="15" customHeight="1" x14ac:dyDescent="0.2">
      <c r="A96" s="62"/>
      <c r="B96" s="267"/>
      <c r="C96" s="258"/>
      <c r="D96" s="258"/>
      <c r="E96" s="268"/>
      <c r="F96" s="268"/>
      <c r="G96" s="268"/>
      <c r="H96" s="258"/>
      <c r="I96" s="258"/>
      <c r="J96" s="258"/>
      <c r="K96" s="261"/>
      <c r="L96" s="258"/>
      <c r="M96" s="387"/>
      <c r="N96" s="387"/>
      <c r="O96" s="388">
        <f t="shared" si="1"/>
        <v>0</v>
      </c>
      <c r="P96" s="268"/>
      <c r="Q96" s="258"/>
    </row>
    <row r="97" spans="1:17" s="103" customFormat="1" ht="15" customHeight="1" x14ac:dyDescent="0.2">
      <c r="A97" s="62"/>
      <c r="B97" s="267"/>
      <c r="C97" s="258"/>
      <c r="D97" s="258"/>
      <c r="E97" s="268"/>
      <c r="F97" s="268"/>
      <c r="G97" s="268"/>
      <c r="H97" s="258"/>
      <c r="I97" s="258"/>
      <c r="J97" s="258"/>
      <c r="K97" s="261"/>
      <c r="L97" s="258"/>
      <c r="M97" s="387"/>
      <c r="N97" s="387"/>
      <c r="O97" s="388">
        <f t="shared" si="1"/>
        <v>0</v>
      </c>
      <c r="P97" s="268"/>
      <c r="Q97" s="258"/>
    </row>
    <row r="98" spans="1:17" s="103" customFormat="1" ht="15" customHeight="1" x14ac:dyDescent="0.2">
      <c r="A98" s="62"/>
      <c r="B98" s="267"/>
      <c r="C98" s="258"/>
      <c r="D98" s="258"/>
      <c r="E98" s="268"/>
      <c r="F98" s="268"/>
      <c r="G98" s="268"/>
      <c r="H98" s="258"/>
      <c r="I98" s="258"/>
      <c r="J98" s="258"/>
      <c r="K98" s="261"/>
      <c r="L98" s="258"/>
      <c r="M98" s="387"/>
      <c r="N98" s="387"/>
      <c r="O98" s="388">
        <f t="shared" si="1"/>
        <v>0</v>
      </c>
      <c r="P98" s="268"/>
      <c r="Q98" s="258"/>
    </row>
    <row r="99" spans="1:17" s="103" customFormat="1" ht="15" customHeight="1" x14ac:dyDescent="0.2">
      <c r="A99" s="62"/>
      <c r="B99" s="267"/>
      <c r="C99" s="258"/>
      <c r="D99" s="258"/>
      <c r="E99" s="268"/>
      <c r="F99" s="268"/>
      <c r="G99" s="268"/>
      <c r="H99" s="258"/>
      <c r="I99" s="258"/>
      <c r="J99" s="258"/>
      <c r="K99" s="261"/>
      <c r="L99" s="258"/>
      <c r="M99" s="387"/>
      <c r="N99" s="387"/>
      <c r="O99" s="388">
        <f t="shared" si="1"/>
        <v>0</v>
      </c>
      <c r="P99" s="268"/>
      <c r="Q99" s="258"/>
    </row>
    <row r="100" spans="1:17" s="103" customFormat="1" ht="15" customHeight="1" x14ac:dyDescent="0.2">
      <c r="A100" s="62"/>
      <c r="B100" s="267"/>
      <c r="C100" s="258"/>
      <c r="D100" s="258"/>
      <c r="E100" s="268"/>
      <c r="F100" s="268"/>
      <c r="G100" s="268"/>
      <c r="H100" s="258"/>
      <c r="I100" s="258"/>
      <c r="J100" s="258"/>
      <c r="K100" s="261"/>
      <c r="L100" s="258"/>
      <c r="M100" s="387"/>
      <c r="N100" s="387"/>
      <c r="O100" s="388">
        <f t="shared" si="1"/>
        <v>0</v>
      </c>
      <c r="P100" s="268"/>
      <c r="Q100" s="258"/>
    </row>
    <row r="101" spans="1:17" s="103" customFormat="1" ht="15" customHeight="1" x14ac:dyDescent="0.2">
      <c r="A101" s="62"/>
      <c r="B101" s="267"/>
      <c r="C101" s="258"/>
      <c r="D101" s="258"/>
      <c r="E101" s="268"/>
      <c r="F101" s="268"/>
      <c r="G101" s="268"/>
      <c r="H101" s="258"/>
      <c r="I101" s="258"/>
      <c r="J101" s="258"/>
      <c r="K101" s="261"/>
      <c r="L101" s="258"/>
      <c r="M101" s="387"/>
      <c r="N101" s="387"/>
      <c r="O101" s="388">
        <f t="shared" si="1"/>
        <v>0</v>
      </c>
      <c r="P101" s="268"/>
      <c r="Q101" s="258"/>
    </row>
    <row r="102" spans="1:17" s="103" customFormat="1" ht="15" customHeight="1" x14ac:dyDescent="0.2">
      <c r="A102" s="62"/>
      <c r="B102" s="267"/>
      <c r="C102" s="258"/>
      <c r="D102" s="258"/>
      <c r="E102" s="268"/>
      <c r="F102" s="268"/>
      <c r="G102" s="268"/>
      <c r="H102" s="258"/>
      <c r="I102" s="258"/>
      <c r="J102" s="258"/>
      <c r="K102" s="261"/>
      <c r="L102" s="258"/>
      <c r="M102" s="387"/>
      <c r="N102" s="387"/>
      <c r="O102" s="388">
        <f t="shared" si="1"/>
        <v>0</v>
      </c>
      <c r="P102" s="268"/>
      <c r="Q102" s="258"/>
    </row>
    <row r="103" spans="1:17" s="103" customFormat="1" ht="15" customHeight="1" x14ac:dyDescent="0.2">
      <c r="A103" s="62"/>
      <c r="B103" s="267"/>
      <c r="C103" s="258"/>
      <c r="D103" s="258"/>
      <c r="E103" s="268"/>
      <c r="F103" s="268"/>
      <c r="G103" s="268"/>
      <c r="H103" s="258"/>
      <c r="I103" s="258"/>
      <c r="J103" s="258"/>
      <c r="K103" s="261"/>
      <c r="L103" s="258"/>
      <c r="M103" s="387"/>
      <c r="N103" s="387"/>
      <c r="O103" s="388">
        <f t="shared" si="1"/>
        <v>0</v>
      </c>
      <c r="P103" s="268"/>
      <c r="Q103" s="258"/>
    </row>
    <row r="104" spans="1:17" s="103" customFormat="1" ht="15" customHeight="1" x14ac:dyDescent="0.2">
      <c r="A104" s="62"/>
      <c r="B104" s="267"/>
      <c r="C104" s="258"/>
      <c r="D104" s="258"/>
      <c r="E104" s="268"/>
      <c r="F104" s="268"/>
      <c r="G104" s="268"/>
      <c r="H104" s="258"/>
      <c r="I104" s="258"/>
      <c r="J104" s="258"/>
      <c r="K104" s="261"/>
      <c r="L104" s="258"/>
      <c r="M104" s="387"/>
      <c r="N104" s="387"/>
      <c r="O104" s="388">
        <f t="shared" si="1"/>
        <v>0</v>
      </c>
      <c r="P104" s="268"/>
      <c r="Q104" s="258"/>
    </row>
    <row r="105" spans="1:17" s="103" customFormat="1" ht="15" customHeight="1" x14ac:dyDescent="0.2">
      <c r="A105" s="62"/>
      <c r="B105" s="267"/>
      <c r="C105" s="258"/>
      <c r="D105" s="258"/>
      <c r="E105" s="268"/>
      <c r="F105" s="268"/>
      <c r="G105" s="268"/>
      <c r="H105" s="258"/>
      <c r="I105" s="258"/>
      <c r="J105" s="258"/>
      <c r="K105" s="261"/>
      <c r="L105" s="258"/>
      <c r="M105" s="387"/>
      <c r="N105" s="387"/>
      <c r="O105" s="388">
        <f t="shared" si="1"/>
        <v>0</v>
      </c>
      <c r="P105" s="268"/>
      <c r="Q105" s="258"/>
    </row>
    <row r="106" spans="1:17" s="103" customFormat="1" ht="15" customHeight="1" x14ac:dyDescent="0.2">
      <c r="A106" s="62"/>
      <c r="B106" s="267"/>
      <c r="C106" s="258"/>
      <c r="D106" s="258"/>
      <c r="E106" s="268"/>
      <c r="F106" s="268"/>
      <c r="G106" s="268"/>
      <c r="H106" s="258"/>
      <c r="I106" s="258"/>
      <c r="J106" s="258"/>
      <c r="K106" s="261"/>
      <c r="L106" s="258"/>
      <c r="M106" s="387"/>
      <c r="N106" s="387"/>
      <c r="O106" s="388">
        <f t="shared" si="1"/>
        <v>0</v>
      </c>
      <c r="P106" s="268"/>
      <c r="Q106" s="258"/>
    </row>
    <row r="107" spans="1:17" s="103" customFormat="1" ht="15" customHeight="1" x14ac:dyDescent="0.2">
      <c r="A107" s="62"/>
      <c r="B107" s="267"/>
      <c r="C107" s="258"/>
      <c r="D107" s="258"/>
      <c r="E107" s="268"/>
      <c r="F107" s="268"/>
      <c r="G107" s="268"/>
      <c r="H107" s="258"/>
      <c r="I107" s="258"/>
      <c r="J107" s="258"/>
      <c r="K107" s="261"/>
      <c r="L107" s="258"/>
      <c r="M107" s="387"/>
      <c r="N107" s="387"/>
      <c r="O107" s="388">
        <f t="shared" si="1"/>
        <v>0</v>
      </c>
      <c r="P107" s="268"/>
      <c r="Q107" s="258"/>
    </row>
    <row r="108" spans="1:17" s="103" customFormat="1" ht="15" customHeight="1" x14ac:dyDescent="0.2">
      <c r="A108" s="62"/>
      <c r="B108" s="267"/>
      <c r="C108" s="258"/>
      <c r="D108" s="258"/>
      <c r="E108" s="268"/>
      <c r="F108" s="268"/>
      <c r="G108" s="268"/>
      <c r="H108" s="258"/>
      <c r="I108" s="258"/>
      <c r="J108" s="258"/>
      <c r="K108" s="261"/>
      <c r="L108" s="258"/>
      <c r="M108" s="387"/>
      <c r="N108" s="387"/>
      <c r="O108" s="388">
        <f t="shared" si="1"/>
        <v>0</v>
      </c>
      <c r="P108" s="268"/>
      <c r="Q108" s="258"/>
    </row>
    <row r="109" spans="1:17" s="103" customFormat="1" ht="15" customHeight="1" x14ac:dyDescent="0.2">
      <c r="A109" s="62"/>
      <c r="B109" s="267"/>
      <c r="C109" s="258"/>
      <c r="D109" s="258"/>
      <c r="E109" s="268"/>
      <c r="F109" s="268"/>
      <c r="G109" s="268"/>
      <c r="H109" s="258"/>
      <c r="I109" s="258"/>
      <c r="J109" s="258"/>
      <c r="K109" s="261"/>
      <c r="L109" s="258"/>
      <c r="M109" s="387"/>
      <c r="N109" s="387"/>
      <c r="O109" s="388">
        <f t="shared" si="1"/>
        <v>0</v>
      </c>
      <c r="P109" s="268"/>
      <c r="Q109" s="258"/>
    </row>
    <row r="110" spans="1:17" s="103" customFormat="1" ht="15" customHeight="1" x14ac:dyDescent="0.2">
      <c r="A110" s="62"/>
      <c r="B110" s="267"/>
      <c r="C110" s="258"/>
      <c r="D110" s="258"/>
      <c r="E110" s="268"/>
      <c r="F110" s="268"/>
      <c r="G110" s="268"/>
      <c r="H110" s="258"/>
      <c r="I110" s="258"/>
      <c r="J110" s="258"/>
      <c r="K110" s="261"/>
      <c r="L110" s="258"/>
      <c r="M110" s="387"/>
      <c r="N110" s="387"/>
      <c r="O110" s="388">
        <f t="shared" si="1"/>
        <v>0</v>
      </c>
      <c r="P110" s="268"/>
      <c r="Q110" s="258"/>
    </row>
    <row r="111" spans="1:17" s="103" customFormat="1" ht="15" customHeight="1" x14ac:dyDescent="0.2">
      <c r="A111" s="62"/>
      <c r="B111" s="267"/>
      <c r="C111" s="258"/>
      <c r="D111" s="258"/>
      <c r="E111" s="268"/>
      <c r="F111" s="268"/>
      <c r="G111" s="268"/>
      <c r="H111" s="258"/>
      <c r="I111" s="258"/>
      <c r="J111" s="258"/>
      <c r="K111" s="261"/>
      <c r="L111" s="258"/>
      <c r="M111" s="387"/>
      <c r="N111" s="387"/>
      <c r="O111" s="388">
        <f t="shared" si="1"/>
        <v>0</v>
      </c>
      <c r="P111" s="268"/>
      <c r="Q111" s="258"/>
    </row>
    <row r="112" spans="1:17" s="103" customFormat="1" ht="15" customHeight="1" x14ac:dyDescent="0.2">
      <c r="A112" s="62"/>
      <c r="B112" s="267"/>
      <c r="C112" s="258"/>
      <c r="D112" s="258"/>
      <c r="E112" s="268"/>
      <c r="F112" s="268"/>
      <c r="G112" s="268"/>
      <c r="H112" s="258"/>
      <c r="I112" s="258"/>
      <c r="J112" s="258"/>
      <c r="K112" s="261"/>
      <c r="L112" s="258"/>
      <c r="M112" s="387"/>
      <c r="N112" s="387"/>
      <c r="O112" s="388">
        <f t="shared" si="1"/>
        <v>0</v>
      </c>
      <c r="P112" s="268"/>
      <c r="Q112" s="258"/>
    </row>
    <row r="113" spans="1:17" s="103" customFormat="1" ht="15" customHeight="1" x14ac:dyDescent="0.2">
      <c r="A113" s="62"/>
      <c r="B113" s="267"/>
      <c r="C113" s="258"/>
      <c r="D113" s="258"/>
      <c r="E113" s="268"/>
      <c r="F113" s="268"/>
      <c r="G113" s="268"/>
      <c r="H113" s="258"/>
      <c r="I113" s="258"/>
      <c r="J113" s="258"/>
      <c r="K113" s="261"/>
      <c r="L113" s="258"/>
      <c r="M113" s="387"/>
      <c r="N113" s="387"/>
      <c r="O113" s="388">
        <f t="shared" si="1"/>
        <v>0</v>
      </c>
      <c r="P113" s="268"/>
      <c r="Q113" s="258"/>
    </row>
    <row r="114" spans="1:17" s="103" customFormat="1" ht="15" customHeight="1" x14ac:dyDescent="0.2">
      <c r="A114" s="62"/>
      <c r="B114" s="267"/>
      <c r="C114" s="258"/>
      <c r="D114" s="258"/>
      <c r="E114" s="268"/>
      <c r="F114" s="268"/>
      <c r="G114" s="268"/>
      <c r="H114" s="258"/>
      <c r="I114" s="258"/>
      <c r="J114" s="258"/>
      <c r="K114" s="261"/>
      <c r="L114" s="258"/>
      <c r="M114" s="387"/>
      <c r="N114" s="387"/>
      <c r="O114" s="388">
        <f t="shared" si="1"/>
        <v>0</v>
      </c>
      <c r="P114" s="268"/>
      <c r="Q114" s="258"/>
    </row>
    <row r="115" spans="1:17" s="103" customFormat="1" ht="15" customHeight="1" x14ac:dyDescent="0.2">
      <c r="A115" s="62"/>
      <c r="B115" s="267"/>
      <c r="C115" s="258"/>
      <c r="D115" s="258"/>
      <c r="E115" s="268"/>
      <c r="F115" s="268"/>
      <c r="G115" s="268"/>
      <c r="H115" s="258"/>
      <c r="I115" s="258"/>
      <c r="J115" s="258"/>
      <c r="K115" s="261"/>
      <c r="L115" s="258"/>
      <c r="M115" s="387"/>
      <c r="N115" s="387"/>
      <c r="O115" s="388">
        <f t="shared" si="1"/>
        <v>0</v>
      </c>
      <c r="P115" s="268"/>
      <c r="Q115" s="258"/>
    </row>
    <row r="116" spans="1:17" s="103" customFormat="1" ht="15" customHeight="1" x14ac:dyDescent="0.2">
      <c r="A116" s="62"/>
      <c r="B116" s="267"/>
      <c r="C116" s="258"/>
      <c r="D116" s="258"/>
      <c r="E116" s="268"/>
      <c r="F116" s="268"/>
      <c r="G116" s="268"/>
      <c r="H116" s="258"/>
      <c r="I116" s="258"/>
      <c r="J116" s="258"/>
      <c r="K116" s="261"/>
      <c r="L116" s="258"/>
      <c r="M116" s="387"/>
      <c r="N116" s="387"/>
      <c r="O116" s="388">
        <f t="shared" si="1"/>
        <v>0</v>
      </c>
      <c r="P116" s="268"/>
      <c r="Q116" s="258"/>
    </row>
    <row r="117" spans="1:17" s="103" customFormat="1" ht="15" customHeight="1" x14ac:dyDescent="0.2">
      <c r="A117" s="62"/>
      <c r="B117" s="267"/>
      <c r="C117" s="258"/>
      <c r="D117" s="258"/>
      <c r="E117" s="268"/>
      <c r="F117" s="268"/>
      <c r="G117" s="268"/>
      <c r="H117" s="258"/>
      <c r="I117" s="258"/>
      <c r="J117" s="258"/>
      <c r="K117" s="261"/>
      <c r="L117" s="258"/>
      <c r="M117" s="387"/>
      <c r="N117" s="387"/>
      <c r="O117" s="388">
        <f t="shared" si="1"/>
        <v>0</v>
      </c>
      <c r="P117" s="268"/>
      <c r="Q117" s="258"/>
    </row>
    <row r="118" spans="1:17" s="103" customFormat="1" ht="15" customHeight="1" x14ac:dyDescent="0.2">
      <c r="A118" s="62"/>
      <c r="B118" s="267"/>
      <c r="C118" s="258"/>
      <c r="D118" s="258"/>
      <c r="E118" s="268"/>
      <c r="F118" s="268"/>
      <c r="G118" s="268"/>
      <c r="H118" s="258"/>
      <c r="I118" s="258"/>
      <c r="J118" s="258"/>
      <c r="K118" s="261"/>
      <c r="L118" s="258"/>
      <c r="M118" s="387"/>
      <c r="N118" s="387"/>
      <c r="O118" s="388">
        <f t="shared" si="1"/>
        <v>0</v>
      </c>
      <c r="P118" s="268"/>
      <c r="Q118" s="258"/>
    </row>
    <row r="119" spans="1:17" s="103" customFormat="1" ht="15" customHeight="1" x14ac:dyDescent="0.2">
      <c r="A119" s="62"/>
      <c r="B119" s="267"/>
      <c r="C119" s="258"/>
      <c r="D119" s="258"/>
      <c r="E119" s="268"/>
      <c r="F119" s="268"/>
      <c r="G119" s="268"/>
      <c r="H119" s="258"/>
      <c r="I119" s="258"/>
      <c r="J119" s="258"/>
      <c r="K119" s="261"/>
      <c r="L119" s="258"/>
      <c r="M119" s="387"/>
      <c r="N119" s="387"/>
      <c r="O119" s="388">
        <f t="shared" si="1"/>
        <v>0</v>
      </c>
      <c r="P119" s="268"/>
      <c r="Q119" s="258"/>
    </row>
    <row r="120" spans="1:17" s="103" customFormat="1" ht="15" customHeight="1" x14ac:dyDescent="0.2">
      <c r="A120" s="62"/>
      <c r="B120" s="267"/>
      <c r="C120" s="258"/>
      <c r="D120" s="258"/>
      <c r="E120" s="268"/>
      <c r="F120" s="268"/>
      <c r="G120" s="268"/>
      <c r="H120" s="258"/>
      <c r="I120" s="258"/>
      <c r="J120" s="258"/>
      <c r="K120" s="261"/>
      <c r="L120" s="258"/>
      <c r="M120" s="387"/>
      <c r="N120" s="387"/>
      <c r="O120" s="388">
        <f t="shared" si="1"/>
        <v>0</v>
      </c>
      <c r="P120" s="268"/>
      <c r="Q120" s="258"/>
    </row>
    <row r="121" spans="1:17" s="103" customFormat="1" ht="15" customHeight="1" x14ac:dyDescent="0.2">
      <c r="A121" s="62"/>
      <c r="B121" s="267"/>
      <c r="C121" s="258"/>
      <c r="D121" s="258"/>
      <c r="E121" s="268"/>
      <c r="F121" s="268"/>
      <c r="G121" s="268"/>
      <c r="H121" s="258"/>
      <c r="I121" s="258"/>
      <c r="J121" s="258"/>
      <c r="K121" s="261"/>
      <c r="L121" s="258"/>
      <c r="M121" s="387"/>
      <c r="N121" s="387"/>
      <c r="O121" s="388">
        <f t="shared" si="1"/>
        <v>0</v>
      </c>
      <c r="P121" s="268"/>
      <c r="Q121" s="258"/>
    </row>
    <row r="122" spans="1:17" s="103" customFormat="1" ht="15" customHeight="1" x14ac:dyDescent="0.2">
      <c r="A122" s="62"/>
      <c r="B122" s="267"/>
      <c r="C122" s="258"/>
      <c r="D122" s="258"/>
      <c r="E122" s="268"/>
      <c r="F122" s="268"/>
      <c r="G122" s="268"/>
      <c r="H122" s="258"/>
      <c r="I122" s="258"/>
      <c r="J122" s="258"/>
      <c r="K122" s="261"/>
      <c r="L122" s="258"/>
      <c r="M122" s="387"/>
      <c r="N122" s="387"/>
      <c r="O122" s="388">
        <f t="shared" si="1"/>
        <v>0</v>
      </c>
      <c r="P122" s="268"/>
      <c r="Q122" s="258"/>
    </row>
    <row r="123" spans="1:17" s="103" customFormat="1" ht="15" customHeight="1" x14ac:dyDescent="0.2">
      <c r="A123" s="62"/>
      <c r="B123" s="267"/>
      <c r="C123" s="258"/>
      <c r="D123" s="258"/>
      <c r="E123" s="268"/>
      <c r="F123" s="268"/>
      <c r="G123" s="268"/>
      <c r="H123" s="258"/>
      <c r="I123" s="258"/>
      <c r="J123" s="258"/>
      <c r="K123" s="261"/>
      <c r="L123" s="258"/>
      <c r="M123" s="387"/>
      <c r="N123" s="387"/>
      <c r="O123" s="388">
        <f t="shared" si="1"/>
        <v>0</v>
      </c>
      <c r="P123" s="268"/>
      <c r="Q123" s="258"/>
    </row>
    <row r="124" spans="1:17" s="103" customFormat="1" ht="15" customHeight="1" x14ac:dyDescent="0.2">
      <c r="A124" s="62"/>
      <c r="B124" s="267"/>
      <c r="C124" s="258"/>
      <c r="D124" s="258"/>
      <c r="E124" s="268"/>
      <c r="F124" s="268"/>
      <c r="G124" s="268"/>
      <c r="H124" s="258"/>
      <c r="I124" s="258"/>
      <c r="J124" s="258"/>
      <c r="K124" s="261"/>
      <c r="L124" s="258"/>
      <c r="M124" s="387"/>
      <c r="N124" s="387"/>
      <c r="O124" s="388">
        <f t="shared" si="1"/>
        <v>0</v>
      </c>
      <c r="P124" s="268"/>
      <c r="Q124" s="258"/>
    </row>
    <row r="125" spans="1:17" s="103" customFormat="1" ht="15" customHeight="1" x14ac:dyDescent="0.2">
      <c r="A125" s="62"/>
      <c r="B125" s="267"/>
      <c r="C125" s="258"/>
      <c r="D125" s="258"/>
      <c r="E125" s="268"/>
      <c r="F125" s="268"/>
      <c r="G125" s="268"/>
      <c r="H125" s="258"/>
      <c r="I125" s="258"/>
      <c r="J125" s="258"/>
      <c r="K125" s="261"/>
      <c r="L125" s="258"/>
      <c r="M125" s="387"/>
      <c r="N125" s="387"/>
      <c r="O125" s="388">
        <f t="shared" si="1"/>
        <v>0</v>
      </c>
      <c r="P125" s="268"/>
      <c r="Q125" s="258"/>
    </row>
    <row r="126" spans="1:17" s="103" customFormat="1" ht="15" customHeight="1" x14ac:dyDescent="0.2">
      <c r="A126" s="62"/>
      <c r="B126" s="267"/>
      <c r="C126" s="258"/>
      <c r="D126" s="258"/>
      <c r="E126" s="268"/>
      <c r="F126" s="268"/>
      <c r="G126" s="268"/>
      <c r="H126" s="258"/>
      <c r="I126" s="258"/>
      <c r="J126" s="258"/>
      <c r="K126" s="261"/>
      <c r="L126" s="258"/>
      <c r="M126" s="387"/>
      <c r="N126" s="387"/>
      <c r="O126" s="388">
        <f t="shared" si="1"/>
        <v>0</v>
      </c>
      <c r="P126" s="268"/>
      <c r="Q126" s="258"/>
    </row>
    <row r="127" spans="1:17" s="103" customFormat="1" ht="15" customHeight="1" x14ac:dyDescent="0.2">
      <c r="A127" s="62"/>
      <c r="B127" s="267"/>
      <c r="C127" s="258"/>
      <c r="D127" s="258"/>
      <c r="E127" s="268"/>
      <c r="F127" s="268"/>
      <c r="G127" s="268"/>
      <c r="H127" s="258"/>
      <c r="I127" s="258"/>
      <c r="J127" s="258"/>
      <c r="K127" s="261"/>
      <c r="L127" s="258"/>
      <c r="M127" s="387"/>
      <c r="N127" s="387"/>
      <c r="O127" s="388">
        <f t="shared" si="1"/>
        <v>0</v>
      </c>
      <c r="P127" s="268"/>
      <c r="Q127" s="258"/>
    </row>
    <row r="128" spans="1:17" s="103" customFormat="1" ht="15" customHeight="1" x14ac:dyDescent="0.2">
      <c r="A128" s="62"/>
      <c r="B128" s="267"/>
      <c r="C128" s="258"/>
      <c r="D128" s="258"/>
      <c r="E128" s="268"/>
      <c r="F128" s="268"/>
      <c r="G128" s="268"/>
      <c r="H128" s="258"/>
      <c r="I128" s="258"/>
      <c r="J128" s="258"/>
      <c r="K128" s="261"/>
      <c r="L128" s="258"/>
      <c r="M128" s="387"/>
      <c r="N128" s="387"/>
      <c r="O128" s="388">
        <f t="shared" si="1"/>
        <v>0</v>
      </c>
      <c r="P128" s="268"/>
      <c r="Q128" s="258"/>
    </row>
    <row r="129" spans="1:17" s="103" customFormat="1" ht="15" customHeight="1" x14ac:dyDescent="0.2">
      <c r="A129" s="62"/>
      <c r="B129" s="267"/>
      <c r="C129" s="258"/>
      <c r="D129" s="258"/>
      <c r="E129" s="268"/>
      <c r="F129" s="268"/>
      <c r="G129" s="268"/>
      <c r="H129" s="258"/>
      <c r="I129" s="258"/>
      <c r="J129" s="258"/>
      <c r="K129" s="261"/>
      <c r="L129" s="258"/>
      <c r="M129" s="387"/>
      <c r="N129" s="387"/>
      <c r="O129" s="388">
        <f t="shared" si="1"/>
        <v>0</v>
      </c>
      <c r="P129" s="268"/>
      <c r="Q129" s="258"/>
    </row>
    <row r="130" spans="1:17" s="103" customFormat="1" ht="15" customHeight="1" x14ac:dyDescent="0.2">
      <c r="A130" s="62"/>
      <c r="B130" s="267"/>
      <c r="C130" s="258"/>
      <c r="D130" s="258"/>
      <c r="E130" s="268"/>
      <c r="F130" s="268"/>
      <c r="G130" s="268"/>
      <c r="H130" s="258"/>
      <c r="I130" s="258"/>
      <c r="J130" s="258"/>
      <c r="K130" s="261"/>
      <c r="L130" s="258"/>
      <c r="M130" s="387"/>
      <c r="N130" s="387"/>
      <c r="O130" s="388">
        <f t="shared" si="1"/>
        <v>0</v>
      </c>
      <c r="P130" s="268"/>
      <c r="Q130" s="258"/>
    </row>
    <row r="131" spans="1:17" s="103" customFormat="1" ht="15" customHeight="1" x14ac:dyDescent="0.2">
      <c r="A131" s="62"/>
      <c r="B131" s="267"/>
      <c r="C131" s="258"/>
      <c r="D131" s="258"/>
      <c r="E131" s="268"/>
      <c r="F131" s="268"/>
      <c r="G131" s="268"/>
      <c r="H131" s="258"/>
      <c r="I131" s="258"/>
      <c r="J131" s="258"/>
      <c r="K131" s="261"/>
      <c r="L131" s="258"/>
      <c r="M131" s="387"/>
      <c r="N131" s="387"/>
      <c r="O131" s="388">
        <f t="shared" si="1"/>
        <v>0</v>
      </c>
      <c r="P131" s="268"/>
      <c r="Q131" s="258"/>
    </row>
    <row r="132" spans="1:17" s="103" customFormat="1" ht="15" customHeight="1" x14ac:dyDescent="0.2">
      <c r="A132" s="62"/>
      <c r="B132" s="267"/>
      <c r="C132" s="258"/>
      <c r="D132" s="258"/>
      <c r="E132" s="268"/>
      <c r="F132" s="268"/>
      <c r="G132" s="268"/>
      <c r="H132" s="258"/>
      <c r="I132" s="258"/>
      <c r="J132" s="258"/>
      <c r="K132" s="261"/>
      <c r="L132" s="258"/>
      <c r="M132" s="387"/>
      <c r="N132" s="387"/>
      <c r="O132" s="388">
        <f t="shared" si="1"/>
        <v>0</v>
      </c>
      <c r="P132" s="268"/>
      <c r="Q132" s="258"/>
    </row>
    <row r="133" spans="1:17" s="103" customFormat="1" ht="15" customHeight="1" x14ac:dyDescent="0.2">
      <c r="A133" s="62"/>
      <c r="B133" s="267"/>
      <c r="C133" s="258"/>
      <c r="D133" s="258"/>
      <c r="E133" s="268"/>
      <c r="F133" s="268"/>
      <c r="G133" s="268"/>
      <c r="H133" s="258"/>
      <c r="I133" s="258"/>
      <c r="J133" s="258"/>
      <c r="K133" s="261"/>
      <c r="L133" s="258"/>
      <c r="M133" s="387"/>
      <c r="N133" s="387"/>
      <c r="O133" s="388">
        <f t="shared" si="1"/>
        <v>0</v>
      </c>
      <c r="P133" s="268"/>
      <c r="Q133" s="258"/>
    </row>
    <row r="134" spans="1:17" s="103" customFormat="1" ht="15" customHeight="1" x14ac:dyDescent="0.2">
      <c r="A134" s="62"/>
      <c r="B134" s="267"/>
      <c r="C134" s="258"/>
      <c r="D134" s="258"/>
      <c r="E134" s="268"/>
      <c r="F134" s="268"/>
      <c r="G134" s="268"/>
      <c r="H134" s="258"/>
      <c r="I134" s="258"/>
      <c r="J134" s="258"/>
      <c r="K134" s="261"/>
      <c r="L134" s="258"/>
      <c r="M134" s="387"/>
      <c r="N134" s="387"/>
      <c r="O134" s="388">
        <f t="shared" si="1"/>
        <v>0</v>
      </c>
      <c r="P134" s="268"/>
      <c r="Q134" s="258"/>
    </row>
    <row r="135" spans="1:17" s="103" customFormat="1" ht="15" customHeight="1" x14ac:dyDescent="0.2">
      <c r="A135" s="62"/>
      <c r="B135" s="267"/>
      <c r="C135" s="258"/>
      <c r="D135" s="258"/>
      <c r="E135" s="268"/>
      <c r="F135" s="268"/>
      <c r="G135" s="268"/>
      <c r="H135" s="258"/>
      <c r="I135" s="258"/>
      <c r="J135" s="258"/>
      <c r="K135" s="261"/>
      <c r="L135" s="258"/>
      <c r="M135" s="387"/>
      <c r="N135" s="387"/>
      <c r="O135" s="388">
        <f t="shared" si="1"/>
        <v>0</v>
      </c>
      <c r="P135" s="268"/>
      <c r="Q135" s="258"/>
    </row>
    <row r="136" spans="1:17" s="103" customFormat="1" ht="15" customHeight="1" x14ac:dyDescent="0.2">
      <c r="A136" s="62"/>
      <c r="B136" s="267"/>
      <c r="C136" s="258"/>
      <c r="D136" s="258"/>
      <c r="E136" s="268"/>
      <c r="F136" s="268"/>
      <c r="G136" s="268"/>
      <c r="H136" s="258"/>
      <c r="I136" s="258"/>
      <c r="J136" s="258"/>
      <c r="K136" s="261"/>
      <c r="L136" s="258"/>
      <c r="M136" s="387"/>
      <c r="N136" s="387"/>
      <c r="O136" s="388">
        <f t="shared" si="1"/>
        <v>0</v>
      </c>
      <c r="P136" s="268"/>
      <c r="Q136" s="258"/>
    </row>
    <row r="137" spans="1:17" s="103" customFormat="1" ht="15" customHeight="1" x14ac:dyDescent="0.2">
      <c r="A137" s="62"/>
      <c r="B137" s="267"/>
      <c r="C137" s="258"/>
      <c r="D137" s="258"/>
      <c r="E137" s="268"/>
      <c r="F137" s="268"/>
      <c r="G137" s="268"/>
      <c r="H137" s="258"/>
      <c r="I137" s="258"/>
      <c r="J137" s="258"/>
      <c r="K137" s="261"/>
      <c r="L137" s="258"/>
      <c r="M137" s="387"/>
      <c r="N137" s="387"/>
      <c r="O137" s="388">
        <f t="shared" si="1"/>
        <v>0</v>
      </c>
      <c r="P137" s="268"/>
      <c r="Q137" s="258"/>
    </row>
    <row r="138" spans="1:17" s="103" customFormat="1" ht="15" customHeight="1" x14ac:dyDescent="0.2">
      <c r="A138" s="62"/>
      <c r="B138" s="267"/>
      <c r="C138" s="258"/>
      <c r="D138" s="258"/>
      <c r="E138" s="268"/>
      <c r="F138" s="268"/>
      <c r="G138" s="268"/>
      <c r="H138" s="258"/>
      <c r="I138" s="258"/>
      <c r="J138" s="258"/>
      <c r="K138" s="261"/>
      <c r="L138" s="258"/>
      <c r="M138" s="387"/>
      <c r="N138" s="387"/>
      <c r="O138" s="388">
        <f t="shared" si="1"/>
        <v>0</v>
      </c>
      <c r="P138" s="268"/>
      <c r="Q138" s="258"/>
    </row>
    <row r="139" spans="1:17" s="103" customFormat="1" ht="15" customHeight="1" x14ac:dyDescent="0.2">
      <c r="A139" s="62"/>
      <c r="B139" s="267"/>
      <c r="C139" s="258"/>
      <c r="D139" s="258"/>
      <c r="E139" s="268"/>
      <c r="F139" s="268"/>
      <c r="G139" s="268"/>
      <c r="H139" s="258"/>
      <c r="I139" s="258"/>
      <c r="J139" s="258"/>
      <c r="K139" s="261"/>
      <c r="L139" s="258"/>
      <c r="M139" s="387"/>
      <c r="N139" s="387"/>
      <c r="O139" s="388">
        <f t="shared" si="1"/>
        <v>0</v>
      </c>
      <c r="P139" s="268"/>
      <c r="Q139" s="258"/>
    </row>
    <row r="140" spans="1:17" s="103" customFormat="1" ht="15" customHeight="1" x14ac:dyDescent="0.2">
      <c r="A140" s="62"/>
      <c r="B140" s="267"/>
      <c r="C140" s="258"/>
      <c r="D140" s="258"/>
      <c r="E140" s="268"/>
      <c r="F140" s="268"/>
      <c r="G140" s="268"/>
      <c r="H140" s="258"/>
      <c r="I140" s="258"/>
      <c r="J140" s="258"/>
      <c r="K140" s="261"/>
      <c r="L140" s="258"/>
      <c r="M140" s="387"/>
      <c r="N140" s="387"/>
      <c r="O140" s="388">
        <f t="shared" si="1"/>
        <v>0</v>
      </c>
      <c r="P140" s="268"/>
      <c r="Q140" s="258"/>
    </row>
    <row r="141" spans="1:17" s="103" customFormat="1" ht="15" customHeight="1" x14ac:dyDescent="0.2">
      <c r="A141" s="62"/>
      <c r="B141" s="267"/>
      <c r="C141" s="258"/>
      <c r="D141" s="258"/>
      <c r="E141" s="268"/>
      <c r="F141" s="268"/>
      <c r="G141" s="268"/>
      <c r="H141" s="258"/>
      <c r="I141" s="258"/>
      <c r="J141" s="258"/>
      <c r="K141" s="261"/>
      <c r="L141" s="258"/>
      <c r="M141" s="387"/>
      <c r="N141" s="387"/>
      <c r="O141" s="388">
        <f t="shared" si="1"/>
        <v>0</v>
      </c>
      <c r="P141" s="268"/>
      <c r="Q141" s="258"/>
    </row>
    <row r="142" spans="1:17" s="103" customFormat="1" ht="15" customHeight="1" x14ac:dyDescent="0.2">
      <c r="A142" s="62"/>
      <c r="B142" s="267"/>
      <c r="C142" s="258"/>
      <c r="D142" s="258"/>
      <c r="E142" s="268"/>
      <c r="F142" s="268"/>
      <c r="G142" s="268"/>
      <c r="H142" s="258"/>
      <c r="I142" s="258"/>
      <c r="J142" s="258"/>
      <c r="K142" s="261"/>
      <c r="L142" s="258"/>
      <c r="M142" s="387"/>
      <c r="N142" s="387"/>
      <c r="O142" s="388">
        <f t="shared" si="1"/>
        <v>0</v>
      </c>
      <c r="P142" s="268"/>
      <c r="Q142" s="258"/>
    </row>
    <row r="143" spans="1:17" s="103" customFormat="1" ht="15" customHeight="1" x14ac:dyDescent="0.2">
      <c r="A143" s="62"/>
      <c r="B143" s="267"/>
      <c r="C143" s="258"/>
      <c r="D143" s="258"/>
      <c r="E143" s="268"/>
      <c r="F143" s="268"/>
      <c r="G143" s="268"/>
      <c r="H143" s="258"/>
      <c r="I143" s="258"/>
      <c r="J143" s="258"/>
      <c r="K143" s="261"/>
      <c r="L143" s="258"/>
      <c r="M143" s="387"/>
      <c r="N143" s="387"/>
      <c r="O143" s="388">
        <f t="shared" si="1"/>
        <v>0</v>
      </c>
      <c r="P143" s="268"/>
      <c r="Q143" s="258"/>
    </row>
    <row r="144" spans="1:17" s="103" customFormat="1" ht="15" customHeight="1" x14ac:dyDescent="0.2">
      <c r="A144" s="62"/>
      <c r="B144" s="267"/>
      <c r="C144" s="258"/>
      <c r="D144" s="258"/>
      <c r="E144" s="268"/>
      <c r="F144" s="268"/>
      <c r="G144" s="268"/>
      <c r="H144" s="258"/>
      <c r="I144" s="258"/>
      <c r="J144" s="258"/>
      <c r="K144" s="261"/>
      <c r="L144" s="258"/>
      <c r="M144" s="387"/>
      <c r="N144" s="387"/>
      <c r="O144" s="388">
        <f t="shared" si="1"/>
        <v>0</v>
      </c>
      <c r="P144" s="268"/>
      <c r="Q144" s="258"/>
    </row>
    <row r="145" spans="1:17" s="103" customFormat="1" ht="15" customHeight="1" x14ac:dyDescent="0.2">
      <c r="A145" s="62"/>
      <c r="B145" s="267"/>
      <c r="C145" s="258"/>
      <c r="D145" s="258"/>
      <c r="E145" s="268"/>
      <c r="F145" s="268"/>
      <c r="G145" s="268"/>
      <c r="H145" s="258"/>
      <c r="I145" s="258"/>
      <c r="J145" s="258"/>
      <c r="K145" s="261"/>
      <c r="L145" s="258"/>
      <c r="M145" s="387"/>
      <c r="N145" s="387"/>
      <c r="O145" s="388">
        <f t="shared" si="1"/>
        <v>0</v>
      </c>
      <c r="P145" s="268"/>
      <c r="Q145" s="258"/>
    </row>
    <row r="146" spans="1:17" s="103" customFormat="1" ht="15" customHeight="1" x14ac:dyDescent="0.2">
      <c r="A146" s="62"/>
      <c r="B146" s="267"/>
      <c r="C146" s="258"/>
      <c r="D146" s="258"/>
      <c r="E146" s="268"/>
      <c r="F146" s="268"/>
      <c r="G146" s="268"/>
      <c r="H146" s="258"/>
      <c r="I146" s="258"/>
      <c r="J146" s="258"/>
      <c r="K146" s="261"/>
      <c r="L146" s="258"/>
      <c r="M146" s="387"/>
      <c r="N146" s="387"/>
      <c r="O146" s="388">
        <f t="shared" si="1"/>
        <v>0</v>
      </c>
      <c r="P146" s="268"/>
      <c r="Q146" s="258"/>
    </row>
    <row r="147" spans="1:17" s="103" customFormat="1" ht="15" customHeight="1" x14ac:dyDescent="0.2">
      <c r="A147" s="62"/>
      <c r="B147" s="267"/>
      <c r="C147" s="258"/>
      <c r="D147" s="258"/>
      <c r="E147" s="268"/>
      <c r="F147" s="268"/>
      <c r="G147" s="268"/>
      <c r="H147" s="258"/>
      <c r="I147" s="258"/>
      <c r="J147" s="258"/>
      <c r="K147" s="261"/>
      <c r="L147" s="258"/>
      <c r="M147" s="387"/>
      <c r="N147" s="387"/>
      <c r="O147" s="388">
        <f t="shared" si="1"/>
        <v>0</v>
      </c>
      <c r="P147" s="268"/>
      <c r="Q147" s="258"/>
    </row>
    <row r="148" spans="1:17" s="103" customFormat="1" ht="15" customHeight="1" x14ac:dyDescent="0.2">
      <c r="A148" s="62"/>
      <c r="B148" s="267"/>
      <c r="C148" s="258"/>
      <c r="D148" s="258"/>
      <c r="E148" s="268"/>
      <c r="F148" s="268"/>
      <c r="G148" s="268"/>
      <c r="H148" s="258"/>
      <c r="I148" s="258"/>
      <c r="J148" s="258"/>
      <c r="K148" s="261"/>
      <c r="L148" s="258"/>
      <c r="M148" s="387"/>
      <c r="N148" s="387"/>
      <c r="O148" s="388">
        <f t="shared" si="1"/>
        <v>0</v>
      </c>
      <c r="P148" s="268"/>
      <c r="Q148" s="258"/>
    </row>
    <row r="149" spans="1:17" s="103" customFormat="1" ht="15" customHeight="1" x14ac:dyDescent="0.2">
      <c r="A149" s="62"/>
      <c r="B149" s="267"/>
      <c r="C149" s="258"/>
      <c r="D149" s="258"/>
      <c r="E149" s="268"/>
      <c r="F149" s="268"/>
      <c r="G149" s="268"/>
      <c r="H149" s="258"/>
      <c r="I149" s="258"/>
      <c r="J149" s="258"/>
      <c r="K149" s="261"/>
      <c r="L149" s="258"/>
      <c r="M149" s="387"/>
      <c r="N149" s="387"/>
      <c r="O149" s="388">
        <f t="shared" si="1"/>
        <v>0</v>
      </c>
      <c r="P149" s="268"/>
      <c r="Q149" s="258"/>
    </row>
    <row r="150" spans="1:17" s="103" customFormat="1" ht="15" customHeight="1" x14ac:dyDescent="0.2">
      <c r="A150" s="62"/>
      <c r="B150" s="267"/>
      <c r="C150" s="258"/>
      <c r="D150" s="258"/>
      <c r="E150" s="268"/>
      <c r="F150" s="268"/>
      <c r="G150" s="268"/>
      <c r="H150" s="258"/>
      <c r="I150" s="258"/>
      <c r="J150" s="258"/>
      <c r="K150" s="261"/>
      <c r="L150" s="258"/>
      <c r="M150" s="387"/>
      <c r="N150" s="387"/>
      <c r="O150" s="388">
        <f t="shared" si="1"/>
        <v>0</v>
      </c>
      <c r="P150" s="268"/>
      <c r="Q150" s="258"/>
    </row>
    <row r="151" spans="1:17" s="103" customFormat="1" ht="15" customHeight="1" x14ac:dyDescent="0.2">
      <c r="A151" s="62"/>
      <c r="B151" s="267"/>
      <c r="C151" s="258"/>
      <c r="D151" s="258"/>
      <c r="E151" s="268"/>
      <c r="F151" s="268"/>
      <c r="G151" s="268"/>
      <c r="H151" s="258"/>
      <c r="I151" s="258"/>
      <c r="J151" s="258"/>
      <c r="K151" s="261"/>
      <c r="L151" s="258"/>
      <c r="M151" s="387"/>
      <c r="N151" s="387"/>
      <c r="O151" s="388">
        <f t="shared" si="1"/>
        <v>0</v>
      </c>
      <c r="P151" s="268"/>
      <c r="Q151" s="258"/>
    </row>
    <row r="152" spans="1:17" s="103" customFormat="1" ht="15" customHeight="1" x14ac:dyDescent="0.2">
      <c r="A152" s="62"/>
      <c r="B152" s="267"/>
      <c r="C152" s="258"/>
      <c r="D152" s="258"/>
      <c r="E152" s="268"/>
      <c r="F152" s="268"/>
      <c r="G152" s="268"/>
      <c r="H152" s="258"/>
      <c r="I152" s="258"/>
      <c r="J152" s="258"/>
      <c r="K152" s="261"/>
      <c r="L152" s="258"/>
      <c r="M152" s="387"/>
      <c r="N152" s="387"/>
      <c r="O152" s="388">
        <f t="shared" si="1"/>
        <v>0</v>
      </c>
      <c r="P152" s="268"/>
      <c r="Q152" s="258"/>
    </row>
    <row r="153" spans="1:17" s="103" customFormat="1" ht="15" customHeight="1" x14ac:dyDescent="0.2">
      <c r="A153" s="62"/>
      <c r="B153" s="267"/>
      <c r="C153" s="258"/>
      <c r="D153" s="258"/>
      <c r="E153" s="268"/>
      <c r="F153" s="268"/>
      <c r="G153" s="268"/>
      <c r="H153" s="258"/>
      <c r="I153" s="258"/>
      <c r="J153" s="258"/>
      <c r="K153" s="261"/>
      <c r="L153" s="258"/>
      <c r="M153" s="387"/>
      <c r="N153" s="387"/>
      <c r="O153" s="388">
        <f t="shared" si="1"/>
        <v>0</v>
      </c>
      <c r="P153" s="268"/>
      <c r="Q153" s="258"/>
    </row>
    <row r="154" spans="1:17" s="103" customFormat="1" ht="15" customHeight="1" x14ac:dyDescent="0.2">
      <c r="A154" s="62"/>
      <c r="B154" s="267"/>
      <c r="C154" s="258"/>
      <c r="D154" s="258"/>
      <c r="E154" s="268"/>
      <c r="F154" s="268"/>
      <c r="G154" s="268"/>
      <c r="H154" s="258"/>
      <c r="I154" s="258"/>
      <c r="J154" s="258"/>
      <c r="K154" s="261"/>
      <c r="L154" s="258"/>
      <c r="M154" s="387"/>
      <c r="N154" s="387"/>
      <c r="O154" s="388">
        <f t="shared" si="1"/>
        <v>0</v>
      </c>
      <c r="P154" s="268"/>
      <c r="Q154" s="258"/>
    </row>
    <row r="155" spans="1:17" s="103" customFormat="1" ht="15" customHeight="1" x14ac:dyDescent="0.2">
      <c r="A155" s="62"/>
      <c r="B155" s="267"/>
      <c r="C155" s="258"/>
      <c r="D155" s="258"/>
      <c r="E155" s="268"/>
      <c r="F155" s="268"/>
      <c r="G155" s="268"/>
      <c r="H155" s="258"/>
      <c r="I155" s="258"/>
      <c r="J155" s="258"/>
      <c r="K155" s="261"/>
      <c r="L155" s="258"/>
      <c r="M155" s="387"/>
      <c r="N155" s="387"/>
      <c r="O155" s="388">
        <f t="shared" si="1"/>
        <v>0</v>
      </c>
      <c r="P155" s="268"/>
      <c r="Q155" s="258"/>
    </row>
    <row r="156" spans="1:17" s="103" customFormat="1" ht="15" customHeight="1" x14ac:dyDescent="0.2">
      <c r="A156" s="62"/>
      <c r="B156" s="267"/>
      <c r="C156" s="258"/>
      <c r="D156" s="258"/>
      <c r="E156" s="268"/>
      <c r="F156" s="268"/>
      <c r="G156" s="268"/>
      <c r="H156" s="258"/>
      <c r="I156" s="258"/>
      <c r="J156" s="258"/>
      <c r="K156" s="261"/>
      <c r="L156" s="258"/>
      <c r="M156" s="387"/>
      <c r="N156" s="387"/>
      <c r="O156" s="388">
        <f t="shared" si="1"/>
        <v>0</v>
      </c>
      <c r="P156" s="268"/>
      <c r="Q156" s="258"/>
    </row>
    <row r="157" spans="1:17" s="103" customFormat="1" ht="15" customHeight="1" x14ac:dyDescent="0.2">
      <c r="A157" s="62"/>
      <c r="B157" s="267"/>
      <c r="C157" s="258"/>
      <c r="D157" s="258"/>
      <c r="E157" s="268"/>
      <c r="F157" s="268"/>
      <c r="G157" s="268"/>
      <c r="H157" s="258"/>
      <c r="I157" s="258"/>
      <c r="J157" s="258"/>
      <c r="K157" s="261"/>
      <c r="L157" s="258"/>
      <c r="M157" s="387"/>
      <c r="N157" s="387"/>
      <c r="O157" s="388">
        <f t="shared" si="1"/>
        <v>0</v>
      </c>
      <c r="P157" s="268"/>
      <c r="Q157" s="258"/>
    </row>
    <row r="158" spans="1:17" s="103" customFormat="1" ht="15" customHeight="1" x14ac:dyDescent="0.2">
      <c r="A158" s="62"/>
      <c r="B158" s="267"/>
      <c r="C158" s="258"/>
      <c r="D158" s="258"/>
      <c r="E158" s="268"/>
      <c r="F158" s="268"/>
      <c r="G158" s="268"/>
      <c r="H158" s="258"/>
      <c r="I158" s="258"/>
      <c r="J158" s="258"/>
      <c r="K158" s="261"/>
      <c r="L158" s="258"/>
      <c r="M158" s="387"/>
      <c r="N158" s="387"/>
      <c r="O158" s="388">
        <f t="shared" si="1"/>
        <v>0</v>
      </c>
      <c r="P158" s="268"/>
      <c r="Q158" s="258"/>
    </row>
    <row r="159" spans="1:17" s="103" customFormat="1" ht="15" customHeight="1" x14ac:dyDescent="0.2">
      <c r="A159" s="62"/>
      <c r="B159" s="267"/>
      <c r="C159" s="258"/>
      <c r="D159" s="258"/>
      <c r="E159" s="268"/>
      <c r="F159" s="268"/>
      <c r="G159" s="268"/>
      <c r="H159" s="258"/>
      <c r="I159" s="258"/>
      <c r="J159" s="258"/>
      <c r="K159" s="261"/>
      <c r="L159" s="258"/>
      <c r="M159" s="387"/>
      <c r="N159" s="387"/>
      <c r="O159" s="388">
        <f t="shared" si="1"/>
        <v>0</v>
      </c>
      <c r="P159" s="268"/>
      <c r="Q159" s="258"/>
    </row>
    <row r="160" spans="1:17" s="103" customFormat="1" ht="15" customHeight="1" x14ac:dyDescent="0.2">
      <c r="A160" s="62"/>
      <c r="B160" s="267"/>
      <c r="C160" s="258"/>
      <c r="D160" s="258"/>
      <c r="E160" s="268"/>
      <c r="F160" s="268"/>
      <c r="G160" s="268"/>
      <c r="H160" s="258"/>
      <c r="I160" s="258"/>
      <c r="J160" s="258"/>
      <c r="K160" s="261"/>
      <c r="L160" s="258"/>
      <c r="M160" s="387"/>
      <c r="N160" s="387"/>
      <c r="O160" s="388">
        <f t="shared" si="1"/>
        <v>0</v>
      </c>
      <c r="P160" s="268"/>
      <c r="Q160" s="258"/>
    </row>
    <row r="161" spans="1:17" s="103" customFormat="1" ht="15" customHeight="1" x14ac:dyDescent="0.2">
      <c r="A161" s="62"/>
      <c r="B161" s="267"/>
      <c r="C161" s="258"/>
      <c r="D161" s="258"/>
      <c r="E161" s="268"/>
      <c r="F161" s="268"/>
      <c r="G161" s="268"/>
      <c r="H161" s="258"/>
      <c r="I161" s="258"/>
      <c r="J161" s="258"/>
      <c r="K161" s="261"/>
      <c r="L161" s="258"/>
      <c r="M161" s="387"/>
      <c r="N161" s="387"/>
      <c r="O161" s="388">
        <f t="shared" si="1"/>
        <v>0</v>
      </c>
      <c r="P161" s="268"/>
      <c r="Q161" s="258"/>
    </row>
    <row r="162" spans="1:17" s="103" customFormat="1" ht="15" customHeight="1" x14ac:dyDescent="0.2">
      <c r="A162" s="62"/>
      <c r="B162" s="267"/>
      <c r="C162" s="258"/>
      <c r="D162" s="258"/>
      <c r="E162" s="268"/>
      <c r="F162" s="268"/>
      <c r="G162" s="268"/>
      <c r="H162" s="258"/>
      <c r="I162" s="258"/>
      <c r="J162" s="258"/>
      <c r="K162" s="261"/>
      <c r="L162" s="258"/>
      <c r="M162" s="387"/>
      <c r="N162" s="387"/>
      <c r="O162" s="388">
        <f t="shared" si="1"/>
        <v>0</v>
      </c>
      <c r="P162" s="268"/>
      <c r="Q162" s="258"/>
    </row>
    <row r="163" spans="1:17" s="103" customFormat="1" ht="15" customHeight="1" x14ac:dyDescent="0.2">
      <c r="A163" s="62"/>
      <c r="B163" s="267"/>
      <c r="C163" s="258"/>
      <c r="D163" s="258"/>
      <c r="E163" s="268"/>
      <c r="F163" s="268"/>
      <c r="G163" s="268"/>
      <c r="H163" s="258"/>
      <c r="I163" s="258"/>
      <c r="J163" s="258"/>
      <c r="K163" s="261"/>
      <c r="L163" s="258"/>
      <c r="M163" s="387"/>
      <c r="N163" s="387"/>
      <c r="O163" s="388">
        <f t="shared" si="1"/>
        <v>0</v>
      </c>
      <c r="P163" s="268"/>
      <c r="Q163" s="258"/>
    </row>
    <row r="164" spans="1:17" s="103" customFormat="1" ht="15" customHeight="1" x14ac:dyDescent="0.2">
      <c r="A164" s="62"/>
      <c r="B164" s="267"/>
      <c r="C164" s="258"/>
      <c r="D164" s="258"/>
      <c r="E164" s="268"/>
      <c r="F164" s="268"/>
      <c r="G164" s="268"/>
      <c r="H164" s="258"/>
      <c r="I164" s="258"/>
      <c r="J164" s="258"/>
      <c r="K164" s="261"/>
      <c r="L164" s="258"/>
      <c r="M164" s="387"/>
      <c r="N164" s="387"/>
      <c r="O164" s="388">
        <f t="shared" si="1"/>
        <v>0</v>
      </c>
      <c r="P164" s="268"/>
      <c r="Q164" s="258"/>
    </row>
    <row r="165" spans="1:17" s="103" customFormat="1" ht="15" customHeight="1" x14ac:dyDescent="0.2">
      <c r="A165" s="62"/>
      <c r="B165" s="267"/>
      <c r="C165" s="258"/>
      <c r="D165" s="258"/>
      <c r="E165" s="268"/>
      <c r="F165" s="268"/>
      <c r="G165" s="268"/>
      <c r="H165" s="258"/>
      <c r="I165" s="258"/>
      <c r="J165" s="258"/>
      <c r="K165" s="261"/>
      <c r="L165" s="258"/>
      <c r="M165" s="387"/>
      <c r="N165" s="387"/>
      <c r="O165" s="388">
        <f t="shared" si="1"/>
        <v>0</v>
      </c>
      <c r="P165" s="268"/>
      <c r="Q165" s="258"/>
    </row>
    <row r="166" spans="1:17" s="103" customFormat="1" ht="15" customHeight="1" x14ac:dyDescent="0.2">
      <c r="A166" s="62"/>
      <c r="B166" s="267"/>
      <c r="C166" s="258"/>
      <c r="D166" s="258"/>
      <c r="E166" s="268"/>
      <c r="F166" s="268"/>
      <c r="G166" s="268"/>
      <c r="H166" s="258"/>
      <c r="I166" s="258"/>
      <c r="J166" s="258"/>
      <c r="K166" s="261"/>
      <c r="L166" s="258"/>
      <c r="M166" s="387"/>
      <c r="N166" s="387"/>
      <c r="O166" s="388">
        <f t="shared" si="1"/>
        <v>0</v>
      </c>
      <c r="P166" s="268"/>
      <c r="Q166" s="258"/>
    </row>
    <row r="167" spans="1:17" s="103" customFormat="1" ht="15" customHeight="1" x14ac:dyDescent="0.2">
      <c r="A167" s="62"/>
      <c r="B167" s="267"/>
      <c r="C167" s="258"/>
      <c r="D167" s="258"/>
      <c r="E167" s="268"/>
      <c r="F167" s="268"/>
      <c r="G167" s="268"/>
      <c r="H167" s="258"/>
      <c r="I167" s="258"/>
      <c r="J167" s="258"/>
      <c r="K167" s="261"/>
      <c r="L167" s="258"/>
      <c r="M167" s="387"/>
      <c r="N167" s="387"/>
      <c r="O167" s="388">
        <f t="shared" si="1"/>
        <v>0</v>
      </c>
      <c r="P167" s="268"/>
      <c r="Q167" s="258"/>
    </row>
    <row r="168" spans="1:17" s="103" customFormat="1" ht="15" customHeight="1" x14ac:dyDescent="0.2">
      <c r="A168" s="62"/>
      <c r="B168" s="267"/>
      <c r="C168" s="258"/>
      <c r="D168" s="258"/>
      <c r="E168" s="268"/>
      <c r="F168" s="268"/>
      <c r="G168" s="268"/>
      <c r="H168" s="258"/>
      <c r="I168" s="258"/>
      <c r="J168" s="258"/>
      <c r="K168" s="261"/>
      <c r="L168" s="258"/>
      <c r="M168" s="387"/>
      <c r="N168" s="387"/>
      <c r="O168" s="388">
        <f t="shared" si="1"/>
        <v>0</v>
      </c>
      <c r="P168" s="268"/>
      <c r="Q168" s="258"/>
    </row>
    <row r="169" spans="1:17" s="103" customFormat="1" ht="15" customHeight="1" x14ac:dyDescent="0.2">
      <c r="A169" s="62"/>
      <c r="B169" s="267"/>
      <c r="C169" s="258"/>
      <c r="D169" s="258"/>
      <c r="E169" s="268"/>
      <c r="F169" s="268"/>
      <c r="G169" s="268"/>
      <c r="H169" s="258"/>
      <c r="I169" s="258"/>
      <c r="J169" s="258"/>
      <c r="K169" s="261"/>
      <c r="L169" s="258"/>
      <c r="M169" s="387"/>
      <c r="N169" s="387"/>
      <c r="O169" s="388">
        <f t="shared" si="1"/>
        <v>0</v>
      </c>
      <c r="P169" s="268"/>
      <c r="Q169" s="258"/>
    </row>
    <row r="170" spans="1:17" s="103" customFormat="1" ht="15" customHeight="1" x14ac:dyDescent="0.2">
      <c r="A170" s="62"/>
      <c r="B170" s="267"/>
      <c r="C170" s="258"/>
      <c r="D170" s="258"/>
      <c r="E170" s="268"/>
      <c r="F170" s="268"/>
      <c r="G170" s="268"/>
      <c r="H170" s="258"/>
      <c r="I170" s="258"/>
      <c r="J170" s="258"/>
      <c r="K170" s="261"/>
      <c r="L170" s="258"/>
      <c r="M170" s="387"/>
      <c r="N170" s="387"/>
      <c r="O170" s="388">
        <f t="shared" si="1"/>
        <v>0</v>
      </c>
      <c r="P170" s="268"/>
      <c r="Q170" s="258"/>
    </row>
    <row r="171" spans="1:17" s="103" customFormat="1" ht="15" customHeight="1" x14ac:dyDescent="0.2">
      <c r="A171" s="62"/>
      <c r="B171" s="267"/>
      <c r="C171" s="258"/>
      <c r="D171" s="258"/>
      <c r="E171" s="268"/>
      <c r="F171" s="268"/>
      <c r="G171" s="268"/>
      <c r="H171" s="258"/>
      <c r="I171" s="258"/>
      <c r="J171" s="258"/>
      <c r="K171" s="261"/>
      <c r="L171" s="258"/>
      <c r="M171" s="387"/>
      <c r="N171" s="387"/>
      <c r="O171" s="388">
        <f t="shared" si="1"/>
        <v>0</v>
      </c>
      <c r="P171" s="268"/>
      <c r="Q171" s="258"/>
    </row>
    <row r="172" spans="1:17" s="103" customFormat="1" ht="15" customHeight="1" x14ac:dyDescent="0.2">
      <c r="A172" s="62"/>
      <c r="B172" s="267"/>
      <c r="C172" s="258"/>
      <c r="D172" s="258"/>
      <c r="E172" s="268"/>
      <c r="F172" s="268"/>
      <c r="G172" s="268"/>
      <c r="H172" s="258"/>
      <c r="I172" s="258"/>
      <c r="J172" s="258"/>
      <c r="K172" s="261"/>
      <c r="L172" s="258"/>
      <c r="M172" s="387"/>
      <c r="N172" s="387"/>
      <c r="O172" s="388">
        <f t="shared" si="1"/>
        <v>0</v>
      </c>
      <c r="P172" s="268"/>
      <c r="Q172" s="258"/>
    </row>
    <row r="173" spans="1:17" s="103" customFormat="1" ht="15" customHeight="1" x14ac:dyDescent="0.2">
      <c r="A173" s="62"/>
      <c r="B173" s="267"/>
      <c r="C173" s="258"/>
      <c r="D173" s="258"/>
      <c r="E173" s="268"/>
      <c r="F173" s="268"/>
      <c r="G173" s="268"/>
      <c r="H173" s="258"/>
      <c r="I173" s="258"/>
      <c r="J173" s="258"/>
      <c r="K173" s="261"/>
      <c r="L173" s="258"/>
      <c r="M173" s="387"/>
      <c r="N173" s="387"/>
      <c r="O173" s="388">
        <f t="shared" si="1"/>
        <v>0</v>
      </c>
      <c r="P173" s="268"/>
      <c r="Q173" s="258"/>
    </row>
    <row r="174" spans="1:17" s="103" customFormat="1" ht="15" customHeight="1" x14ac:dyDescent="0.2">
      <c r="A174" s="62"/>
      <c r="B174" s="267"/>
      <c r="C174" s="258"/>
      <c r="D174" s="258"/>
      <c r="E174" s="268"/>
      <c r="F174" s="268"/>
      <c r="G174" s="268"/>
      <c r="H174" s="258"/>
      <c r="I174" s="258"/>
      <c r="J174" s="258"/>
      <c r="K174" s="261"/>
      <c r="L174" s="258"/>
      <c r="M174" s="387"/>
      <c r="N174" s="387"/>
      <c r="O174" s="388">
        <f t="shared" si="1"/>
        <v>0</v>
      </c>
      <c r="P174" s="268"/>
      <c r="Q174" s="258"/>
    </row>
    <row r="175" spans="1:17" s="103" customFormat="1" ht="15" customHeight="1" x14ac:dyDescent="0.2">
      <c r="A175" s="62"/>
      <c r="B175" s="267"/>
      <c r="C175" s="258"/>
      <c r="D175" s="258"/>
      <c r="E175" s="268"/>
      <c r="F175" s="268"/>
      <c r="G175" s="268"/>
      <c r="H175" s="258"/>
      <c r="I175" s="258"/>
      <c r="J175" s="258"/>
      <c r="K175" s="261"/>
      <c r="L175" s="258"/>
      <c r="M175" s="387"/>
      <c r="N175" s="387"/>
      <c r="O175" s="388">
        <f t="shared" si="1"/>
        <v>0</v>
      </c>
      <c r="P175" s="268"/>
      <c r="Q175" s="258"/>
    </row>
    <row r="176" spans="1:17" s="103" customFormat="1" ht="15" customHeight="1" x14ac:dyDescent="0.2">
      <c r="A176" s="62"/>
      <c r="B176" s="267"/>
      <c r="C176" s="258"/>
      <c r="D176" s="258"/>
      <c r="E176" s="268"/>
      <c r="F176" s="268"/>
      <c r="G176" s="268"/>
      <c r="H176" s="258"/>
      <c r="I176" s="258"/>
      <c r="J176" s="258"/>
      <c r="K176" s="261"/>
      <c r="L176" s="258"/>
      <c r="M176" s="387"/>
      <c r="N176" s="387"/>
      <c r="O176" s="388">
        <f t="shared" si="1"/>
        <v>0</v>
      </c>
      <c r="P176" s="268"/>
      <c r="Q176" s="258"/>
    </row>
    <row r="177" spans="1:17" s="103" customFormat="1" ht="15" customHeight="1" x14ac:dyDescent="0.2">
      <c r="A177" s="62"/>
      <c r="B177" s="267"/>
      <c r="C177" s="258"/>
      <c r="D177" s="258"/>
      <c r="E177" s="268"/>
      <c r="F177" s="268"/>
      <c r="G177" s="268"/>
      <c r="H177" s="258"/>
      <c r="I177" s="258"/>
      <c r="J177" s="258"/>
      <c r="K177" s="261"/>
      <c r="L177" s="258"/>
      <c r="M177" s="387"/>
      <c r="N177" s="387"/>
      <c r="O177" s="388">
        <f t="shared" si="1"/>
        <v>0</v>
      </c>
      <c r="P177" s="268"/>
      <c r="Q177" s="258"/>
    </row>
    <row r="178" spans="1:17" s="103" customFormat="1" ht="15" customHeight="1" x14ac:dyDescent="0.2">
      <c r="A178" s="62"/>
      <c r="B178" s="267"/>
      <c r="C178" s="258"/>
      <c r="D178" s="258"/>
      <c r="E178" s="268"/>
      <c r="F178" s="268"/>
      <c r="G178" s="268"/>
      <c r="H178" s="258"/>
      <c r="I178" s="258"/>
      <c r="J178" s="258"/>
      <c r="K178" s="261"/>
      <c r="L178" s="258"/>
      <c r="M178" s="387"/>
      <c r="N178" s="387"/>
      <c r="O178" s="388">
        <f t="shared" si="1"/>
        <v>0</v>
      </c>
      <c r="P178" s="268"/>
      <c r="Q178" s="258"/>
    </row>
    <row r="179" spans="1:17" s="103" customFormat="1" ht="15" customHeight="1" x14ac:dyDescent="0.2">
      <c r="A179" s="62"/>
      <c r="B179" s="267"/>
      <c r="C179" s="258"/>
      <c r="D179" s="258"/>
      <c r="E179" s="268"/>
      <c r="F179" s="268"/>
      <c r="G179" s="268"/>
      <c r="H179" s="258"/>
      <c r="I179" s="258"/>
      <c r="J179" s="258"/>
      <c r="K179" s="261"/>
      <c r="L179" s="258"/>
      <c r="M179" s="387"/>
      <c r="N179" s="387"/>
      <c r="O179" s="388">
        <f t="shared" si="1"/>
        <v>0</v>
      </c>
      <c r="P179" s="268"/>
      <c r="Q179" s="258"/>
    </row>
    <row r="180" spans="1:17" s="103" customFormat="1" ht="15" customHeight="1" x14ac:dyDescent="0.2">
      <c r="A180" s="62"/>
      <c r="B180" s="267"/>
      <c r="C180" s="258"/>
      <c r="D180" s="258"/>
      <c r="E180" s="268"/>
      <c r="F180" s="268"/>
      <c r="G180" s="268"/>
      <c r="H180" s="258"/>
      <c r="I180" s="258"/>
      <c r="J180" s="258"/>
      <c r="K180" s="261"/>
      <c r="L180" s="258"/>
      <c r="M180" s="387"/>
      <c r="N180" s="387"/>
      <c r="O180" s="388">
        <f t="shared" si="1"/>
        <v>0</v>
      </c>
      <c r="P180" s="268"/>
      <c r="Q180" s="258"/>
    </row>
    <row r="181" spans="1:17" s="103" customFormat="1" ht="15" customHeight="1" x14ac:dyDescent="0.2">
      <c r="A181" s="62"/>
      <c r="B181" s="267"/>
      <c r="C181" s="258"/>
      <c r="D181" s="258"/>
      <c r="E181" s="268"/>
      <c r="F181" s="268"/>
      <c r="G181" s="268"/>
      <c r="H181" s="258"/>
      <c r="I181" s="258"/>
      <c r="J181" s="258"/>
      <c r="K181" s="261"/>
      <c r="L181" s="258"/>
      <c r="M181" s="387"/>
      <c r="N181" s="387"/>
      <c r="O181" s="388">
        <f t="shared" si="1"/>
        <v>0</v>
      </c>
      <c r="P181" s="268"/>
      <c r="Q181" s="258"/>
    </row>
    <row r="182" spans="1:17" s="103" customFormat="1" ht="15" customHeight="1" x14ac:dyDescent="0.2">
      <c r="A182" s="62"/>
      <c r="B182" s="267"/>
      <c r="C182" s="258"/>
      <c r="D182" s="258"/>
      <c r="E182" s="268"/>
      <c r="F182" s="268"/>
      <c r="G182" s="268"/>
      <c r="H182" s="258"/>
      <c r="I182" s="258"/>
      <c r="J182" s="258"/>
      <c r="K182" s="261"/>
      <c r="L182" s="258"/>
      <c r="M182" s="387"/>
      <c r="N182" s="387"/>
      <c r="O182" s="388">
        <f t="shared" si="1"/>
        <v>0</v>
      </c>
      <c r="P182" s="268"/>
      <c r="Q182" s="258"/>
    </row>
    <row r="183" spans="1:17" s="103" customFormat="1" ht="15" customHeight="1" x14ac:dyDescent="0.2">
      <c r="A183" s="62"/>
      <c r="B183" s="267"/>
      <c r="C183" s="258"/>
      <c r="D183" s="258"/>
      <c r="E183" s="268"/>
      <c r="F183" s="268"/>
      <c r="G183" s="268"/>
      <c r="H183" s="258"/>
      <c r="I183" s="258"/>
      <c r="J183" s="258"/>
      <c r="K183" s="261"/>
      <c r="L183" s="258"/>
      <c r="M183" s="387"/>
      <c r="N183" s="387"/>
      <c r="O183" s="388">
        <f t="shared" si="1"/>
        <v>0</v>
      </c>
      <c r="P183" s="268"/>
      <c r="Q183" s="258"/>
    </row>
    <row r="184" spans="1:17" s="103" customFormat="1" ht="15" customHeight="1" x14ac:dyDescent="0.2">
      <c r="A184" s="62"/>
      <c r="B184" s="267"/>
      <c r="C184" s="258"/>
      <c r="D184" s="258"/>
      <c r="E184" s="268"/>
      <c r="F184" s="268"/>
      <c r="G184" s="268"/>
      <c r="H184" s="258"/>
      <c r="I184" s="258"/>
      <c r="J184" s="258"/>
      <c r="K184" s="261"/>
      <c r="L184" s="258"/>
      <c r="M184" s="387"/>
      <c r="N184" s="387"/>
      <c r="O184" s="388">
        <f t="shared" si="1"/>
        <v>0</v>
      </c>
      <c r="P184" s="268"/>
      <c r="Q184" s="258"/>
    </row>
    <row r="185" spans="1:17" s="103" customFormat="1" ht="15" customHeight="1" x14ac:dyDescent="0.2">
      <c r="A185" s="62"/>
      <c r="B185" s="267"/>
      <c r="C185" s="258"/>
      <c r="D185" s="258"/>
      <c r="E185" s="268"/>
      <c r="F185" s="268"/>
      <c r="G185" s="268"/>
      <c r="H185" s="258"/>
      <c r="I185" s="258"/>
      <c r="J185" s="258"/>
      <c r="K185" s="261"/>
      <c r="L185" s="258"/>
      <c r="M185" s="387"/>
      <c r="N185" s="387"/>
      <c r="O185" s="388">
        <f t="shared" si="1"/>
        <v>0</v>
      </c>
      <c r="P185" s="268"/>
      <c r="Q185" s="258"/>
    </row>
    <row r="186" spans="1:17" s="103" customFormat="1" ht="15" customHeight="1" x14ac:dyDescent="0.2">
      <c r="A186" s="62"/>
      <c r="B186" s="267"/>
      <c r="C186" s="258"/>
      <c r="D186" s="258"/>
      <c r="E186" s="268"/>
      <c r="F186" s="268"/>
      <c r="G186" s="268"/>
      <c r="H186" s="258"/>
      <c r="I186" s="258"/>
      <c r="J186" s="258"/>
      <c r="K186" s="261"/>
      <c r="L186" s="258"/>
      <c r="M186" s="387"/>
      <c r="N186" s="387"/>
      <c r="O186" s="388">
        <f t="shared" si="1"/>
        <v>0</v>
      </c>
      <c r="P186" s="268"/>
      <c r="Q186" s="258"/>
    </row>
    <row r="187" spans="1:17" s="103" customFormat="1" ht="15" customHeight="1" x14ac:dyDescent="0.2">
      <c r="A187" s="62"/>
      <c r="B187" s="267"/>
      <c r="C187" s="258"/>
      <c r="D187" s="258"/>
      <c r="E187" s="268"/>
      <c r="F187" s="268"/>
      <c r="G187" s="268"/>
      <c r="H187" s="258"/>
      <c r="I187" s="258"/>
      <c r="J187" s="258"/>
      <c r="K187" s="261"/>
      <c r="L187" s="258"/>
      <c r="M187" s="387"/>
      <c r="N187" s="387"/>
      <c r="O187" s="388">
        <f t="shared" si="1"/>
        <v>0</v>
      </c>
      <c r="P187" s="268"/>
      <c r="Q187" s="258"/>
    </row>
    <row r="188" spans="1:17" s="103" customFormat="1" ht="15" customHeight="1" x14ac:dyDescent="0.2">
      <c r="A188" s="62"/>
      <c r="B188" s="267"/>
      <c r="C188" s="258"/>
      <c r="D188" s="258"/>
      <c r="E188" s="268"/>
      <c r="F188" s="268"/>
      <c r="G188" s="268"/>
      <c r="H188" s="258"/>
      <c r="I188" s="258"/>
      <c r="J188" s="258"/>
      <c r="K188" s="261"/>
      <c r="L188" s="258"/>
      <c r="M188" s="387"/>
      <c r="N188" s="387"/>
      <c r="O188" s="388">
        <f t="shared" si="1"/>
        <v>0</v>
      </c>
      <c r="P188" s="268"/>
      <c r="Q188" s="258"/>
    </row>
    <row r="189" spans="1:17" s="103" customFormat="1" ht="15" customHeight="1" x14ac:dyDescent="0.2">
      <c r="A189" s="62"/>
      <c r="B189" s="267"/>
      <c r="C189" s="258"/>
      <c r="D189" s="258"/>
      <c r="E189" s="268"/>
      <c r="F189" s="268"/>
      <c r="G189" s="268"/>
      <c r="H189" s="258"/>
      <c r="I189" s="258"/>
      <c r="J189" s="258"/>
      <c r="K189" s="261"/>
      <c r="L189" s="258"/>
      <c r="M189" s="387"/>
      <c r="N189" s="387"/>
      <c r="O189" s="388">
        <f t="shared" si="1"/>
        <v>0</v>
      </c>
      <c r="P189" s="268"/>
      <c r="Q189" s="258"/>
    </row>
    <row r="190" spans="1:17" s="103" customFormat="1" ht="15" customHeight="1" x14ac:dyDescent="0.2">
      <c r="A190" s="62"/>
      <c r="B190" s="267"/>
      <c r="C190" s="258"/>
      <c r="D190" s="258"/>
      <c r="E190" s="268"/>
      <c r="F190" s="268"/>
      <c r="G190" s="268"/>
      <c r="H190" s="258"/>
      <c r="I190" s="258"/>
      <c r="J190" s="258"/>
      <c r="K190" s="261"/>
      <c r="L190" s="258"/>
      <c r="M190" s="387"/>
      <c r="N190" s="387"/>
      <c r="O190" s="388">
        <f t="shared" si="1"/>
        <v>0</v>
      </c>
      <c r="P190" s="268"/>
      <c r="Q190" s="258"/>
    </row>
    <row r="191" spans="1:17" s="103" customFormat="1" ht="15" customHeight="1" x14ac:dyDescent="0.2">
      <c r="A191" s="62"/>
      <c r="B191" s="267"/>
      <c r="C191" s="258"/>
      <c r="D191" s="258"/>
      <c r="E191" s="268"/>
      <c r="F191" s="268"/>
      <c r="G191" s="268"/>
      <c r="H191" s="258"/>
      <c r="I191" s="258"/>
      <c r="J191" s="258"/>
      <c r="K191" s="261"/>
      <c r="L191" s="258"/>
      <c r="M191" s="387"/>
      <c r="N191" s="387"/>
      <c r="O191" s="388">
        <f t="shared" si="1"/>
        <v>0</v>
      </c>
      <c r="P191" s="268"/>
      <c r="Q191" s="258"/>
    </row>
    <row r="192" spans="1:17" s="103" customFormat="1" ht="15" customHeight="1" x14ac:dyDescent="0.2">
      <c r="A192" s="62"/>
      <c r="B192" s="267"/>
      <c r="C192" s="258"/>
      <c r="D192" s="258"/>
      <c r="E192" s="268"/>
      <c r="F192" s="268"/>
      <c r="G192" s="268"/>
      <c r="H192" s="258"/>
      <c r="I192" s="258"/>
      <c r="J192" s="258"/>
      <c r="K192" s="261"/>
      <c r="L192" s="258"/>
      <c r="M192" s="387"/>
      <c r="N192" s="387"/>
      <c r="O192" s="388">
        <f t="shared" si="1"/>
        <v>0</v>
      </c>
      <c r="P192" s="268"/>
      <c r="Q192" s="258"/>
    </row>
    <row r="193" spans="1:17" s="103" customFormat="1" ht="15" customHeight="1" x14ac:dyDescent="0.2">
      <c r="A193" s="62"/>
      <c r="B193" s="267"/>
      <c r="C193" s="258"/>
      <c r="D193" s="258"/>
      <c r="E193" s="268"/>
      <c r="F193" s="268"/>
      <c r="G193" s="268"/>
      <c r="H193" s="258"/>
      <c r="I193" s="258"/>
      <c r="J193" s="258"/>
      <c r="K193" s="261"/>
      <c r="L193" s="258"/>
      <c r="M193" s="387"/>
      <c r="N193" s="387"/>
      <c r="O193" s="388">
        <f t="shared" si="1"/>
        <v>0</v>
      </c>
      <c r="P193" s="268"/>
      <c r="Q193" s="258"/>
    </row>
    <row r="194" spans="1:17" s="103" customFormat="1" ht="15" customHeight="1" x14ac:dyDescent="0.2">
      <c r="A194" s="62"/>
      <c r="B194" s="267"/>
      <c r="C194" s="258"/>
      <c r="D194" s="258"/>
      <c r="E194" s="268"/>
      <c r="F194" s="268"/>
      <c r="G194" s="268"/>
      <c r="H194" s="258"/>
      <c r="I194" s="258"/>
      <c r="J194" s="258"/>
      <c r="K194" s="261"/>
      <c r="L194" s="258"/>
      <c r="M194" s="387"/>
      <c r="N194" s="387"/>
      <c r="O194" s="388">
        <f t="shared" si="1"/>
        <v>0</v>
      </c>
      <c r="P194" s="268"/>
      <c r="Q194" s="258"/>
    </row>
    <row r="195" spans="1:17" s="103" customFormat="1" ht="15" customHeight="1" x14ac:dyDescent="0.2">
      <c r="A195" s="62"/>
      <c r="B195" s="267"/>
      <c r="C195" s="258"/>
      <c r="D195" s="258"/>
      <c r="E195" s="268"/>
      <c r="F195" s="268"/>
      <c r="G195" s="268"/>
      <c r="H195" s="258"/>
      <c r="I195" s="258"/>
      <c r="J195" s="258"/>
      <c r="K195" s="261"/>
      <c r="L195" s="258"/>
      <c r="M195" s="387"/>
      <c r="N195" s="387"/>
      <c r="O195" s="388">
        <f t="shared" si="1"/>
        <v>0</v>
      </c>
      <c r="P195" s="268"/>
      <c r="Q195" s="258"/>
    </row>
    <row r="196" spans="1:17" s="103" customFormat="1" ht="15" customHeight="1" x14ac:dyDescent="0.2">
      <c r="A196" s="62"/>
      <c r="B196" s="267"/>
      <c r="C196" s="258"/>
      <c r="D196" s="258"/>
      <c r="E196" s="268"/>
      <c r="F196" s="268"/>
      <c r="G196" s="268"/>
      <c r="H196" s="258"/>
      <c r="I196" s="258"/>
      <c r="J196" s="258"/>
      <c r="K196" s="261"/>
      <c r="L196" s="258"/>
      <c r="M196" s="387"/>
      <c r="N196" s="387"/>
      <c r="O196" s="388">
        <f t="shared" si="1"/>
        <v>0</v>
      </c>
      <c r="P196" s="268"/>
      <c r="Q196" s="258"/>
    </row>
    <row r="197" spans="1:17" s="103" customFormat="1" ht="15" customHeight="1" x14ac:dyDescent="0.2">
      <c r="A197" s="62"/>
      <c r="B197" s="267"/>
      <c r="C197" s="258"/>
      <c r="D197" s="258"/>
      <c r="E197" s="268"/>
      <c r="F197" s="268"/>
      <c r="G197" s="268"/>
      <c r="H197" s="258"/>
      <c r="I197" s="258"/>
      <c r="J197" s="258"/>
      <c r="K197" s="261"/>
      <c r="L197" s="258"/>
      <c r="M197" s="387"/>
      <c r="N197" s="387"/>
      <c r="O197" s="388">
        <f t="shared" si="1"/>
        <v>0</v>
      </c>
      <c r="P197" s="268"/>
      <c r="Q197" s="258"/>
    </row>
    <row r="198" spans="1:17" s="103" customFormat="1" ht="15" customHeight="1" x14ac:dyDescent="0.2">
      <c r="A198" s="62"/>
      <c r="B198" s="267"/>
      <c r="C198" s="258"/>
      <c r="D198" s="258"/>
      <c r="E198" s="268"/>
      <c r="F198" s="268"/>
      <c r="G198" s="268"/>
      <c r="H198" s="258"/>
      <c r="I198" s="258"/>
      <c r="J198" s="258"/>
      <c r="K198" s="261"/>
      <c r="L198" s="258"/>
      <c r="M198" s="387"/>
      <c r="N198" s="387"/>
      <c r="O198" s="388">
        <f t="shared" si="1"/>
        <v>0</v>
      </c>
      <c r="P198" s="268"/>
      <c r="Q198" s="258"/>
    </row>
    <row r="199" spans="1:17" s="103" customFormat="1" ht="15" customHeight="1" x14ac:dyDescent="0.2">
      <c r="A199" s="62"/>
      <c r="B199" s="267"/>
      <c r="C199" s="258"/>
      <c r="D199" s="258"/>
      <c r="E199" s="268"/>
      <c r="F199" s="268"/>
      <c r="G199" s="268"/>
      <c r="H199" s="258"/>
      <c r="I199" s="258"/>
      <c r="J199" s="258"/>
      <c r="K199" s="261"/>
      <c r="L199" s="258"/>
      <c r="M199" s="387"/>
      <c r="N199" s="387"/>
      <c r="O199" s="388">
        <f t="shared" si="1"/>
        <v>0</v>
      </c>
      <c r="P199" s="268"/>
      <c r="Q199" s="258"/>
    </row>
    <row r="200" spans="1:17" s="103" customFormat="1" ht="15" customHeight="1" x14ac:dyDescent="0.2">
      <c r="A200" s="62"/>
      <c r="B200" s="267"/>
      <c r="C200" s="258"/>
      <c r="D200" s="258"/>
      <c r="E200" s="268"/>
      <c r="F200" s="268"/>
      <c r="G200" s="268"/>
      <c r="H200" s="258"/>
      <c r="I200" s="258"/>
      <c r="J200" s="258"/>
      <c r="K200" s="261"/>
      <c r="L200" s="258"/>
      <c r="M200" s="387"/>
      <c r="N200" s="387"/>
      <c r="O200" s="388">
        <f t="shared" si="1"/>
        <v>0</v>
      </c>
      <c r="P200" s="268"/>
      <c r="Q200" s="258"/>
    </row>
    <row r="201" spans="1:17" s="103" customFormat="1" ht="15" customHeight="1" x14ac:dyDescent="0.2">
      <c r="A201" s="62"/>
      <c r="B201" s="267"/>
      <c r="C201" s="258"/>
      <c r="D201" s="258"/>
      <c r="E201" s="268"/>
      <c r="F201" s="268"/>
      <c r="G201" s="268"/>
      <c r="H201" s="258"/>
      <c r="I201" s="258"/>
      <c r="J201" s="258"/>
      <c r="K201" s="261"/>
      <c r="L201" s="258"/>
      <c r="M201" s="387"/>
      <c r="N201" s="387"/>
      <c r="O201" s="388">
        <f t="shared" si="1"/>
        <v>0</v>
      </c>
      <c r="P201" s="268"/>
      <c r="Q201" s="258"/>
    </row>
    <row r="202" spans="1:17" s="103" customFormat="1" ht="15" customHeight="1" x14ac:dyDescent="0.2">
      <c r="A202" s="62"/>
      <c r="B202" s="267"/>
      <c r="C202" s="258"/>
      <c r="D202" s="258"/>
      <c r="E202" s="268"/>
      <c r="F202" s="268"/>
      <c r="G202" s="268"/>
      <c r="H202" s="258"/>
      <c r="I202" s="258"/>
      <c r="J202" s="258"/>
      <c r="K202" s="261"/>
      <c r="L202" s="258"/>
      <c r="M202" s="387"/>
      <c r="N202" s="387"/>
      <c r="O202" s="388">
        <f t="shared" si="1"/>
        <v>0</v>
      </c>
      <c r="P202" s="268"/>
      <c r="Q202" s="258"/>
    </row>
    <row r="203" spans="1:17" s="103" customFormat="1" ht="15" customHeight="1" x14ac:dyDescent="0.2">
      <c r="A203" s="62"/>
      <c r="B203" s="267"/>
      <c r="C203" s="258"/>
      <c r="D203" s="258"/>
      <c r="E203" s="268"/>
      <c r="F203" s="268"/>
      <c r="G203" s="268"/>
      <c r="H203" s="258"/>
      <c r="I203" s="258"/>
      <c r="J203" s="258"/>
      <c r="K203" s="261"/>
      <c r="L203" s="258"/>
      <c r="M203" s="387"/>
      <c r="N203" s="387"/>
      <c r="O203" s="388">
        <f t="shared" si="1"/>
        <v>0</v>
      </c>
      <c r="P203" s="268"/>
      <c r="Q203" s="258"/>
    </row>
    <row r="204" spans="1:17" s="103" customFormat="1" ht="15" customHeight="1" x14ac:dyDescent="0.2">
      <c r="A204" s="62"/>
      <c r="B204" s="267"/>
      <c r="C204" s="258"/>
      <c r="D204" s="258"/>
      <c r="E204" s="268"/>
      <c r="F204" s="268"/>
      <c r="G204" s="268"/>
      <c r="H204" s="258"/>
      <c r="I204" s="258"/>
      <c r="J204" s="258"/>
      <c r="K204" s="261"/>
      <c r="L204" s="258"/>
      <c r="M204" s="387"/>
      <c r="N204" s="387"/>
      <c r="O204" s="388">
        <f t="shared" si="1"/>
        <v>0</v>
      </c>
      <c r="P204" s="268"/>
      <c r="Q204" s="258"/>
    </row>
    <row r="205" spans="1:17" s="103" customFormat="1" ht="15" customHeight="1" x14ac:dyDescent="0.2">
      <c r="A205" s="62"/>
      <c r="B205" s="267"/>
      <c r="C205" s="258"/>
      <c r="D205" s="258"/>
      <c r="E205" s="268"/>
      <c r="F205" s="268"/>
      <c r="G205" s="268"/>
      <c r="H205" s="258"/>
      <c r="I205" s="258"/>
      <c r="J205" s="258"/>
      <c r="K205" s="261"/>
      <c r="L205" s="258"/>
      <c r="M205" s="387"/>
      <c r="N205" s="387"/>
      <c r="O205" s="388">
        <f t="shared" si="1"/>
        <v>0</v>
      </c>
      <c r="P205" s="268"/>
      <c r="Q205" s="258"/>
    </row>
    <row r="206" spans="1:17" s="103" customFormat="1" ht="15" customHeight="1" x14ac:dyDescent="0.2">
      <c r="A206" s="62"/>
      <c r="B206" s="267"/>
      <c r="C206" s="258"/>
      <c r="D206" s="258"/>
      <c r="E206" s="268"/>
      <c r="F206" s="268"/>
      <c r="G206" s="268"/>
      <c r="H206" s="258"/>
      <c r="I206" s="258"/>
      <c r="J206" s="258"/>
      <c r="K206" s="261"/>
      <c r="L206" s="258"/>
      <c r="M206" s="387"/>
      <c r="N206" s="387"/>
      <c r="O206" s="388">
        <f t="shared" si="1"/>
        <v>0</v>
      </c>
      <c r="P206" s="268"/>
      <c r="Q206" s="258"/>
    </row>
    <row r="207" spans="1:17" s="103" customFormat="1" ht="15" customHeight="1" x14ac:dyDescent="0.2">
      <c r="A207" s="262"/>
      <c r="B207" s="269"/>
      <c r="C207" s="263"/>
      <c r="D207" s="263"/>
      <c r="E207" s="270"/>
      <c r="F207" s="270"/>
      <c r="G207" s="270"/>
      <c r="H207" s="263"/>
      <c r="I207" s="263"/>
      <c r="J207" s="263"/>
      <c r="K207" s="264"/>
      <c r="L207" s="263"/>
      <c r="M207" s="389"/>
      <c r="N207" s="389"/>
      <c r="O207" s="388">
        <f t="shared" si="1"/>
        <v>0</v>
      </c>
      <c r="P207" s="270"/>
      <c r="Q207" s="263"/>
    </row>
    <row r="208" spans="1:17" s="103" customFormat="1" ht="15" customHeight="1" x14ac:dyDescent="0.2">
      <c r="A208" s="62"/>
      <c r="B208" s="62"/>
      <c r="C208" s="61"/>
      <c r="D208" s="265"/>
      <c r="E208" s="265"/>
      <c r="F208" s="62"/>
      <c r="G208" s="62"/>
      <c r="H208" s="62"/>
      <c r="I208" s="62"/>
      <c r="J208" s="62"/>
      <c r="K208" s="266"/>
      <c r="L208" s="265"/>
      <c r="M208" s="387"/>
      <c r="N208" s="387"/>
      <c r="O208" s="388">
        <f t="shared" si="1"/>
        <v>0</v>
      </c>
      <c r="P208" s="62"/>
      <c r="Q208" s="62"/>
    </row>
  </sheetData>
  <sheetProtection selectLockedCells="1"/>
  <mergeCells count="8">
    <mergeCell ref="D3:J4"/>
    <mergeCell ref="A3:C4"/>
    <mergeCell ref="P3:P6"/>
    <mergeCell ref="Q3:Q6"/>
    <mergeCell ref="L5:L6"/>
    <mergeCell ref="M5:M6"/>
    <mergeCell ref="N5:N6"/>
    <mergeCell ref="O5:O6"/>
  </mergeCells>
  <dataValidations disablePrompts="1" count="1">
    <dataValidation type="list" allowBlank="1" showInputMessage="1" showErrorMessage="1" promptTitle="Wind Resistive" prompt="Enter Yes if the building is rated as wind resistive or semi-wind resistive.  Leave blank if it does not have this rating." sqref="L208" xr:uid="{00000000-0002-0000-0200-000000000000}">
      <formula1>"Yes"</formula1>
    </dataValidation>
  </dataValidations>
  <pageMargins left="0.25" right="0.25" top="0.25131944444444398" bottom="0.75" header="0.3" footer="0.3"/>
  <pageSetup scale="73" fitToHeight="0" orientation="landscape" r:id="rId1"/>
  <headerFooter>
    <oddFooter>&amp;R&amp;P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B7C4CB71-5AB9-435C-B45C-E45EC8A44DC3}">
            <xm:f>Gen!$E$48='Data Validation'!$I$5</xm:f>
            <x14:dxf>
              <font>
                <color theme="0" tint="-4.9989318521683403E-2"/>
              </font>
              <fill>
                <patternFill>
                  <bgColor theme="0" tint="-4.9989318521683403E-2"/>
                </patternFill>
              </fill>
            </x14:dxf>
          </x14:cfRule>
          <xm:sqref>A3 D3 P3:Q3 K4:O4 A5 E5:O5 A6:K6 A7:Q7</xm:sqref>
        </x14:conditionalFormatting>
        <x14:conditionalFormatting xmlns:xm="http://schemas.microsoft.com/office/excel/2006/main">
          <x14:cfRule type="expression" priority="4" id="{087E5703-94A0-48F2-921B-3741C1E0F82A}">
            <xm:f>Gen!$E$48='Data Validation'!$I$5</xm:f>
            <x14:dxf>
              <font>
                <color theme="0" tint="-4.9989318521683403E-2"/>
              </font>
              <fill>
                <patternFill>
                  <bgColor theme="0" tint="-4.9989318521683403E-2"/>
                </patternFill>
              </fill>
              <border>
                <left/>
                <right/>
                <top/>
                <bottom/>
                <vertical/>
                <horizontal/>
              </border>
            </x14:dxf>
          </x14:cfRule>
          <xm:sqref>A3 D3 P3:Q3 K4:O4 A5 E5:O5 A6:K6 A7:Q208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C99FF"/>
    <pageSetUpPr fitToPage="1"/>
  </sheetPr>
  <dimension ref="A1:K88"/>
  <sheetViews>
    <sheetView showGridLines="0" showRuler="0" zoomScaleNormal="100" workbookViewId="0">
      <pane ySplit="3" topLeftCell="A4" activePane="bottomLeft" state="frozen"/>
      <selection pane="bottomLeft" activeCell="A4" sqref="A4"/>
    </sheetView>
  </sheetViews>
  <sheetFormatPr defaultColWidth="9.140625" defaultRowHeight="16.149999999999999" customHeight="1" x14ac:dyDescent="0.2"/>
  <cols>
    <col min="1" max="1" width="3.140625" customWidth="1"/>
    <col min="2" max="3" width="3.140625" style="80" customWidth="1"/>
    <col min="4" max="4" width="17.7109375" customWidth="1"/>
    <col min="5" max="5" width="19.28515625" customWidth="1"/>
    <col min="6" max="6" width="9.42578125" customWidth="1"/>
    <col min="7" max="7" width="9.140625" customWidth="1"/>
    <col min="8" max="8" width="13.85546875" style="115" customWidth="1"/>
    <col min="9" max="9" width="14.140625" style="115" customWidth="1"/>
    <col min="10" max="10" width="75.7109375" style="48" customWidth="1"/>
    <col min="11" max="11" width="2.5703125" customWidth="1"/>
  </cols>
  <sheetData>
    <row r="1" spans="1:11" ht="31.5" customHeight="1" x14ac:dyDescent="0.2">
      <c r="A1" s="516"/>
      <c r="B1" s="516"/>
      <c r="C1" s="516"/>
      <c r="D1" s="516"/>
      <c r="F1" s="603"/>
      <c r="G1" s="516"/>
      <c r="H1" s="516"/>
      <c r="I1" s="537">
        <f>Gen!E10</f>
        <v>0</v>
      </c>
      <c r="J1" s="142" t="s">
        <v>608</v>
      </c>
    </row>
    <row r="2" spans="1:11" ht="23.25" x14ac:dyDescent="0.2">
      <c r="A2" s="516"/>
      <c r="B2" s="516"/>
      <c r="C2" s="516"/>
      <c r="D2" s="840" t="s">
        <v>67</v>
      </c>
      <c r="E2" s="840"/>
      <c r="F2" s="840"/>
      <c r="G2" s="840"/>
      <c r="H2" s="516"/>
      <c r="I2" s="605" t="s">
        <v>578</v>
      </c>
      <c r="J2"/>
    </row>
    <row r="3" spans="1:11" s="19" customFormat="1" ht="15.75" x14ac:dyDescent="0.25">
      <c r="A3" s="382" t="s">
        <v>541</v>
      </c>
      <c r="B3" s="195"/>
      <c r="C3" s="195"/>
      <c r="D3" s="195"/>
      <c r="E3" s="185"/>
      <c r="F3" s="185"/>
      <c r="G3" s="185"/>
      <c r="H3" s="224"/>
      <c r="I3" s="224"/>
      <c r="J3" s="225"/>
      <c r="K3" s="186"/>
    </row>
    <row r="4" spans="1:11" s="19" customFormat="1" ht="15.75" x14ac:dyDescent="0.25">
      <c r="A4" s="166" t="s">
        <v>68</v>
      </c>
      <c r="B4" s="196"/>
      <c r="C4" s="196"/>
      <c r="D4" s="164"/>
      <c r="E4" s="172"/>
      <c r="F4" s="172"/>
      <c r="G4" s="172"/>
      <c r="H4" s="226"/>
      <c r="I4" s="226"/>
      <c r="J4" s="223"/>
      <c r="K4" s="169"/>
    </row>
    <row r="5" spans="1:11" ht="14.25" customHeight="1" x14ac:dyDescent="0.25">
      <c r="A5" s="160"/>
      <c r="B5" s="841" t="s">
        <v>577</v>
      </c>
      <c r="C5" s="842"/>
      <c r="D5" s="842"/>
      <c r="E5" s="842"/>
      <c r="F5" s="842"/>
      <c r="G5" s="842"/>
      <c r="H5" s="842"/>
      <c r="I5" s="843"/>
      <c r="J5" s="223"/>
      <c r="K5" s="162"/>
    </row>
    <row r="6" spans="1:11" ht="14.25" customHeight="1" x14ac:dyDescent="0.2">
      <c r="A6" s="160"/>
      <c r="B6" s="194"/>
      <c r="C6" s="194"/>
      <c r="D6" s="227"/>
      <c r="E6" s="163"/>
      <c r="F6" s="163"/>
      <c r="G6" s="163"/>
      <c r="H6" s="228"/>
      <c r="I6" s="228"/>
      <c r="J6" s="223"/>
      <c r="K6" s="162"/>
    </row>
    <row r="7" spans="1:11" s="19" customFormat="1" ht="15.75" x14ac:dyDescent="0.25">
      <c r="A7" s="166" t="s">
        <v>69</v>
      </c>
      <c r="B7" s="196"/>
      <c r="C7" s="196"/>
      <c r="D7" s="164"/>
      <c r="E7" s="172"/>
      <c r="F7" s="164"/>
      <c r="G7" s="856" t="s">
        <v>70</v>
      </c>
      <c r="H7" s="856"/>
      <c r="I7" s="229" t="s">
        <v>28</v>
      </c>
      <c r="J7" s="223"/>
      <c r="K7" s="169"/>
    </row>
    <row r="8" spans="1:11" ht="14.25" customHeight="1" x14ac:dyDescent="0.2">
      <c r="A8" s="160"/>
      <c r="B8" s="104" t="s">
        <v>9</v>
      </c>
      <c r="C8" s="846" t="s">
        <v>325</v>
      </c>
      <c r="D8" s="847"/>
      <c r="E8" s="847"/>
      <c r="F8" s="848"/>
      <c r="G8" s="857">
        <f>'Prop SOV'!N5</f>
        <v>0</v>
      </c>
      <c r="H8" s="857"/>
      <c r="I8" s="373"/>
      <c r="J8" s="223"/>
      <c r="K8" s="162"/>
    </row>
    <row r="9" spans="1:11" ht="14.25" customHeight="1" x14ac:dyDescent="0.2">
      <c r="A9" s="160"/>
      <c r="B9" s="104" t="s">
        <v>10</v>
      </c>
      <c r="C9" s="846" t="s">
        <v>326</v>
      </c>
      <c r="D9" s="847"/>
      <c r="E9" s="847"/>
      <c r="F9" s="848"/>
      <c r="G9" s="857">
        <f>'Prop SOV'!M5</f>
        <v>0</v>
      </c>
      <c r="H9" s="857"/>
      <c r="I9" s="373"/>
      <c r="J9" s="209"/>
      <c r="K9" s="162"/>
    </row>
    <row r="10" spans="1:11" ht="14.25" customHeight="1" x14ac:dyDescent="0.2">
      <c r="A10" s="160"/>
      <c r="B10" s="104" t="s">
        <v>11</v>
      </c>
      <c r="C10" s="846" t="s">
        <v>409</v>
      </c>
      <c r="D10" s="847"/>
      <c r="E10" s="847"/>
      <c r="F10" s="848"/>
      <c r="G10" s="857">
        <f>'Prop SOV'!O5</f>
        <v>0</v>
      </c>
      <c r="H10" s="857"/>
      <c r="I10" s="222">
        <f>Gen!K48</f>
        <v>0</v>
      </c>
      <c r="J10" s="193"/>
      <c r="K10" s="162"/>
    </row>
    <row r="11" spans="1:11" ht="14.25" customHeight="1" x14ac:dyDescent="0.2">
      <c r="A11" s="160"/>
      <c r="B11" s="104" t="s">
        <v>12</v>
      </c>
      <c r="C11" s="846" t="s">
        <v>479</v>
      </c>
      <c r="D11" s="847"/>
      <c r="E11" s="847"/>
      <c r="F11" s="848"/>
      <c r="G11" s="849">
        <f>Gen!L48</f>
        <v>0</v>
      </c>
      <c r="H11" s="849"/>
      <c r="I11" s="849"/>
      <c r="J11" s="209"/>
      <c r="K11" s="162"/>
    </row>
    <row r="12" spans="1:11" ht="14.25" customHeight="1" x14ac:dyDescent="0.2">
      <c r="A12" s="160"/>
      <c r="B12" s="104" t="s">
        <v>14</v>
      </c>
      <c r="C12" s="846" t="s">
        <v>71</v>
      </c>
      <c r="D12" s="847"/>
      <c r="E12" s="847"/>
      <c r="F12" s="848"/>
      <c r="G12" s="855"/>
      <c r="H12" s="855"/>
      <c r="I12" s="105" t="s">
        <v>72</v>
      </c>
      <c r="J12" s="209"/>
      <c r="K12" s="162"/>
    </row>
    <row r="13" spans="1:11" ht="14.25" customHeight="1" x14ac:dyDescent="0.2">
      <c r="A13" s="160"/>
      <c r="B13" s="104" t="s">
        <v>16</v>
      </c>
      <c r="C13" s="846" t="s">
        <v>73</v>
      </c>
      <c r="D13" s="847"/>
      <c r="E13" s="847"/>
      <c r="F13" s="848"/>
      <c r="G13" s="855"/>
      <c r="H13" s="855"/>
      <c r="I13" s="105">
        <f>IF(G13="Excluded","Excluded",100000)</f>
        <v>100000</v>
      </c>
      <c r="J13" s="209"/>
      <c r="K13" s="162"/>
    </row>
    <row r="14" spans="1:11" ht="14.25" customHeight="1" x14ac:dyDescent="0.2">
      <c r="A14" s="160"/>
      <c r="B14" s="104" t="s">
        <v>17</v>
      </c>
      <c r="C14" s="846" t="s">
        <v>74</v>
      </c>
      <c r="D14" s="847"/>
      <c r="E14" s="847"/>
      <c r="F14" s="848"/>
      <c r="G14" s="860">
        <f>G13</f>
        <v>0</v>
      </c>
      <c r="H14" s="860"/>
      <c r="I14" s="105">
        <f>I13</f>
        <v>100000</v>
      </c>
      <c r="J14" s="209"/>
      <c r="K14" s="162"/>
    </row>
    <row r="15" spans="1:11" ht="14.25" customHeight="1" x14ac:dyDescent="0.2">
      <c r="A15" s="160"/>
      <c r="B15" s="194"/>
      <c r="C15" s="194"/>
      <c r="D15" s="165"/>
      <c r="E15" s="165"/>
      <c r="F15" s="165"/>
      <c r="G15" s="165"/>
      <c r="H15" s="230"/>
      <c r="I15" s="230"/>
      <c r="J15" s="209"/>
      <c r="K15" s="162"/>
    </row>
    <row r="16" spans="1:11" s="19" customFormat="1" ht="16.149999999999999" customHeight="1" x14ac:dyDescent="0.2">
      <c r="A16" s="850" t="s">
        <v>410</v>
      </c>
      <c r="B16" s="851"/>
      <c r="C16" s="851"/>
      <c r="D16" s="851"/>
      <c r="E16" s="851"/>
      <c r="F16" s="851"/>
      <c r="G16" s="851"/>
      <c r="H16" s="854" t="s">
        <v>75</v>
      </c>
      <c r="I16" s="854" t="s">
        <v>76</v>
      </c>
      <c r="J16" s="209"/>
      <c r="K16" s="169"/>
    </row>
    <row r="17" spans="1:11" s="106" customFormat="1" ht="15" customHeight="1" x14ac:dyDescent="0.2">
      <c r="A17" s="850"/>
      <c r="B17" s="851"/>
      <c r="C17" s="851"/>
      <c r="D17" s="851"/>
      <c r="E17" s="851"/>
      <c r="F17" s="851"/>
      <c r="G17" s="851"/>
      <c r="H17" s="861"/>
      <c r="I17" s="854"/>
      <c r="J17" s="231"/>
      <c r="K17" s="232"/>
    </row>
    <row r="18" spans="1:11" ht="14.25" customHeight="1" x14ac:dyDescent="0.2">
      <c r="A18" s="160"/>
      <c r="B18" s="23" t="s">
        <v>9</v>
      </c>
      <c r="C18" s="24" t="s">
        <v>77</v>
      </c>
      <c r="D18" s="24"/>
      <c r="E18" s="24"/>
      <c r="F18" s="24"/>
      <c r="G18" s="107"/>
      <c r="H18" s="105">
        <v>100000</v>
      </c>
      <c r="I18" s="54">
        <v>100000</v>
      </c>
      <c r="J18" s="233"/>
      <c r="K18" s="162"/>
    </row>
    <row r="19" spans="1:11" ht="14.25" customHeight="1" x14ac:dyDescent="0.2">
      <c r="A19" s="160"/>
      <c r="B19" s="25" t="s">
        <v>10</v>
      </c>
      <c r="C19" s="22" t="s">
        <v>78</v>
      </c>
      <c r="D19" s="22"/>
      <c r="E19" s="22"/>
      <c r="F19" s="22"/>
      <c r="G19" s="33"/>
      <c r="H19" s="105">
        <v>250000</v>
      </c>
      <c r="I19" s="54">
        <v>250000</v>
      </c>
      <c r="J19" s="233"/>
      <c r="K19" s="162"/>
    </row>
    <row r="20" spans="1:11" ht="14.25" customHeight="1" x14ac:dyDescent="0.2">
      <c r="A20" s="160"/>
      <c r="B20" s="26" t="s">
        <v>11</v>
      </c>
      <c r="C20" s="27" t="s">
        <v>79</v>
      </c>
      <c r="D20" s="27"/>
      <c r="E20" s="27"/>
      <c r="F20" s="27"/>
      <c r="G20" s="108"/>
      <c r="H20" s="105">
        <v>500000</v>
      </c>
      <c r="I20" s="54">
        <v>500000</v>
      </c>
      <c r="J20" s="233"/>
      <c r="K20" s="162"/>
    </row>
    <row r="21" spans="1:11" ht="14.25" customHeight="1" x14ac:dyDescent="0.2">
      <c r="A21" s="160"/>
      <c r="B21" s="23" t="s">
        <v>12</v>
      </c>
      <c r="C21" s="24" t="s">
        <v>80</v>
      </c>
      <c r="D21" s="24"/>
      <c r="E21" s="24"/>
      <c r="F21" s="24"/>
      <c r="G21" s="107"/>
      <c r="H21" s="105">
        <v>250000</v>
      </c>
      <c r="I21" s="54">
        <v>250000</v>
      </c>
      <c r="J21" s="233"/>
      <c r="K21" s="162"/>
    </row>
    <row r="22" spans="1:11" ht="14.25" customHeight="1" x14ac:dyDescent="0.2">
      <c r="A22" s="160"/>
      <c r="B22" s="25" t="s">
        <v>14</v>
      </c>
      <c r="C22" s="22" t="s">
        <v>81</v>
      </c>
      <c r="D22" s="22"/>
      <c r="E22" s="22"/>
      <c r="F22" s="22"/>
      <c r="G22" s="33"/>
      <c r="H22" s="105">
        <v>25000</v>
      </c>
      <c r="I22" s="54">
        <v>25000</v>
      </c>
      <c r="J22" s="233"/>
      <c r="K22" s="162"/>
    </row>
    <row r="23" spans="1:11" ht="14.25" customHeight="1" x14ac:dyDescent="0.2">
      <c r="A23" s="160"/>
      <c r="B23" s="26" t="s">
        <v>16</v>
      </c>
      <c r="C23" s="27" t="s">
        <v>82</v>
      </c>
      <c r="D23" s="27"/>
      <c r="E23" s="27"/>
      <c r="F23" s="27"/>
      <c r="G23" s="108"/>
      <c r="H23" s="105">
        <v>100000</v>
      </c>
      <c r="I23" s="54">
        <v>100000</v>
      </c>
      <c r="J23" s="233"/>
      <c r="K23" s="162"/>
    </row>
    <row r="24" spans="1:11" ht="14.25" customHeight="1" x14ac:dyDescent="0.2">
      <c r="A24" s="160"/>
      <c r="B24" s="25" t="s">
        <v>17</v>
      </c>
      <c r="C24" s="22" t="s">
        <v>83</v>
      </c>
      <c r="D24" s="22"/>
      <c r="E24" s="22"/>
      <c r="F24" s="22"/>
      <c r="G24" s="33"/>
      <c r="H24" s="105">
        <v>100000</v>
      </c>
      <c r="I24" s="55">
        <v>100000</v>
      </c>
      <c r="J24" s="233"/>
      <c r="K24" s="162"/>
    </row>
    <row r="25" spans="1:11" ht="14.25" customHeight="1" x14ac:dyDescent="0.2">
      <c r="A25" s="160"/>
      <c r="B25" s="25" t="s">
        <v>18</v>
      </c>
      <c r="C25" s="21" t="s">
        <v>84</v>
      </c>
      <c r="D25" s="22"/>
      <c r="E25" s="21"/>
      <c r="F25" s="22"/>
      <c r="G25" s="33"/>
      <c r="H25" s="105">
        <v>100000</v>
      </c>
      <c r="I25" s="54">
        <v>100000</v>
      </c>
      <c r="J25" s="233"/>
      <c r="K25" s="162"/>
    </row>
    <row r="26" spans="1:11" ht="14.25" customHeight="1" x14ac:dyDescent="0.2">
      <c r="A26" s="160"/>
      <c r="B26" s="26" t="s">
        <v>20</v>
      </c>
      <c r="C26" s="27" t="s">
        <v>85</v>
      </c>
      <c r="D26" s="27"/>
      <c r="E26" s="27"/>
      <c r="F26" s="27"/>
      <c r="G26" s="108"/>
      <c r="H26" s="105">
        <v>100000</v>
      </c>
      <c r="I26" s="54">
        <v>100000</v>
      </c>
      <c r="J26" s="233"/>
      <c r="K26" s="162"/>
    </row>
    <row r="27" spans="1:11" ht="14.25" customHeight="1" x14ac:dyDescent="0.2">
      <c r="A27" s="160"/>
      <c r="B27" s="194"/>
      <c r="C27" s="194"/>
      <c r="D27" s="165"/>
      <c r="E27" s="165"/>
      <c r="F27" s="165"/>
      <c r="G27" s="165"/>
      <c r="H27" s="234"/>
      <c r="I27" s="165"/>
      <c r="J27" s="193"/>
      <c r="K27" s="162"/>
    </row>
    <row r="28" spans="1:11" s="19" customFormat="1" ht="15.75" x14ac:dyDescent="0.25">
      <c r="A28" s="166" t="s">
        <v>86</v>
      </c>
      <c r="B28" s="196"/>
      <c r="C28" s="196"/>
      <c r="D28" s="164"/>
      <c r="E28" s="172"/>
      <c r="F28" s="172"/>
      <c r="G28" s="172"/>
      <c r="H28" s="226"/>
      <c r="I28" s="226"/>
      <c r="J28" s="214"/>
      <c r="K28" s="169"/>
    </row>
    <row r="29" spans="1:11" ht="29.25" customHeight="1" x14ac:dyDescent="0.2">
      <c r="A29" s="160"/>
      <c r="B29" s="109" t="s">
        <v>9</v>
      </c>
      <c r="C29" s="858" t="s">
        <v>466</v>
      </c>
      <c r="D29" s="858"/>
      <c r="E29" s="858"/>
      <c r="F29" s="858"/>
      <c r="G29" s="858"/>
      <c r="H29" s="859"/>
      <c r="I29" s="45"/>
      <c r="J29" s="235"/>
      <c r="K29" s="162"/>
    </row>
    <row r="30" spans="1:11" ht="30" customHeight="1" x14ac:dyDescent="0.2">
      <c r="A30" s="160"/>
      <c r="B30" s="110" t="s">
        <v>10</v>
      </c>
      <c r="C30" s="852" t="s">
        <v>350</v>
      </c>
      <c r="D30" s="852"/>
      <c r="E30" s="852"/>
      <c r="F30" s="852"/>
      <c r="G30" s="852"/>
      <c r="H30" s="853"/>
      <c r="I30" s="45"/>
      <c r="J30" s="235"/>
      <c r="K30" s="162"/>
    </row>
    <row r="31" spans="1:11" ht="29.65" customHeight="1" x14ac:dyDescent="0.2">
      <c r="A31" s="160"/>
      <c r="B31" s="111" t="s">
        <v>11</v>
      </c>
      <c r="C31" s="844" t="s">
        <v>351</v>
      </c>
      <c r="D31" s="844"/>
      <c r="E31" s="844"/>
      <c r="F31" s="844"/>
      <c r="G31" s="844"/>
      <c r="H31" s="845"/>
      <c r="I31" s="45"/>
      <c r="J31" s="235"/>
      <c r="K31" s="162"/>
    </row>
    <row r="32" spans="1:11" ht="14.25" x14ac:dyDescent="0.2">
      <c r="A32" s="160"/>
      <c r="B32" s="109" t="s">
        <v>12</v>
      </c>
      <c r="C32" s="112" t="s">
        <v>352</v>
      </c>
      <c r="D32" s="24"/>
      <c r="E32" s="113"/>
      <c r="F32" s="113"/>
      <c r="G32" s="113"/>
      <c r="H32" s="59"/>
      <c r="I32" s="45"/>
      <c r="J32" s="235"/>
      <c r="K32" s="162"/>
    </row>
    <row r="33" spans="1:11" ht="28.5" customHeight="1" x14ac:dyDescent="0.2">
      <c r="A33" s="160"/>
      <c r="B33" s="110" t="s">
        <v>14</v>
      </c>
      <c r="C33" s="852" t="s">
        <v>411</v>
      </c>
      <c r="D33" s="852"/>
      <c r="E33" s="852"/>
      <c r="F33" s="852"/>
      <c r="G33" s="852"/>
      <c r="H33" s="853"/>
      <c r="I33" s="45"/>
      <c r="J33" s="235"/>
      <c r="K33" s="162"/>
    </row>
    <row r="34" spans="1:11" ht="14.25" customHeight="1" x14ac:dyDescent="0.2">
      <c r="A34" s="160"/>
      <c r="B34" s="26" t="s">
        <v>16</v>
      </c>
      <c r="C34" s="862" t="s">
        <v>353</v>
      </c>
      <c r="D34" s="862"/>
      <c r="E34" s="862"/>
      <c r="F34" s="862"/>
      <c r="G34" s="862"/>
      <c r="H34" s="863"/>
      <c r="I34" s="45"/>
      <c r="J34" s="209" t="str">
        <f>IF(I34="N","Please return to the property schedule and identify the sprinklered properties.","")</f>
        <v/>
      </c>
      <c r="K34" s="162"/>
    </row>
    <row r="35" spans="1:11" ht="28.5" customHeight="1" x14ac:dyDescent="0.2">
      <c r="A35" s="160"/>
      <c r="B35" s="114" t="s">
        <v>17</v>
      </c>
      <c r="C35" s="844" t="s">
        <v>516</v>
      </c>
      <c r="D35" s="844"/>
      <c r="E35" s="844"/>
      <c r="F35" s="844"/>
      <c r="G35" s="844"/>
      <c r="H35" s="845"/>
      <c r="I35" s="45"/>
      <c r="J35" s="210" t="str">
        <f>IF(I35="Y",HYPERLINK("https://peat-tx.com/wp-content/uploads/2023/02/PEAT-Vacancy-Questionnaire.pdf","CLICK HERE: PEAT Vacancy-Questionnaire"),"")</f>
        <v/>
      </c>
      <c r="K35" s="197"/>
    </row>
    <row r="36" spans="1:11" ht="16.149999999999999" customHeight="1" x14ac:dyDescent="0.2">
      <c r="A36" s="160"/>
      <c r="B36" s="867"/>
      <c r="C36" s="868"/>
      <c r="D36" s="868"/>
      <c r="E36" s="868"/>
      <c r="F36" s="868"/>
      <c r="G36" s="868"/>
      <c r="H36" s="868"/>
      <c r="I36" s="869"/>
      <c r="J36" s="193"/>
      <c r="K36" s="162"/>
    </row>
    <row r="37" spans="1:11" ht="16.149999999999999" customHeight="1" x14ac:dyDescent="0.2">
      <c r="A37" s="160"/>
      <c r="B37" s="864"/>
      <c r="C37" s="865"/>
      <c r="D37" s="865"/>
      <c r="E37" s="865"/>
      <c r="F37" s="865"/>
      <c r="G37" s="865"/>
      <c r="H37" s="865"/>
      <c r="I37" s="866"/>
      <c r="J37" s="193"/>
      <c r="K37" s="162"/>
    </row>
    <row r="38" spans="1:11" ht="16.149999999999999" customHeight="1" x14ac:dyDescent="0.2">
      <c r="A38" s="160"/>
      <c r="B38" s="864"/>
      <c r="C38" s="865"/>
      <c r="D38" s="865"/>
      <c r="E38" s="865"/>
      <c r="F38" s="865"/>
      <c r="G38" s="865"/>
      <c r="H38" s="865"/>
      <c r="I38" s="866"/>
      <c r="J38" s="193"/>
      <c r="K38" s="162"/>
    </row>
    <row r="39" spans="1:11" ht="16.149999999999999" customHeight="1" x14ac:dyDescent="0.2">
      <c r="A39" s="160"/>
      <c r="B39" s="864"/>
      <c r="C39" s="865"/>
      <c r="D39" s="865"/>
      <c r="E39" s="865"/>
      <c r="F39" s="865"/>
      <c r="G39" s="865"/>
      <c r="H39" s="865"/>
      <c r="I39" s="866"/>
      <c r="J39" s="193"/>
      <c r="K39" s="162"/>
    </row>
    <row r="40" spans="1:11" ht="16.149999999999999" customHeight="1" x14ac:dyDescent="0.2">
      <c r="A40" s="160"/>
      <c r="B40" s="864"/>
      <c r="C40" s="865"/>
      <c r="D40" s="865"/>
      <c r="E40" s="865"/>
      <c r="F40" s="865"/>
      <c r="G40" s="865"/>
      <c r="H40" s="865"/>
      <c r="I40" s="866"/>
      <c r="J40" s="193"/>
      <c r="K40" s="162"/>
    </row>
    <row r="41" spans="1:11" ht="16.149999999999999" customHeight="1" x14ac:dyDescent="0.2">
      <c r="A41" s="160"/>
      <c r="B41" s="864"/>
      <c r="C41" s="865"/>
      <c r="D41" s="865"/>
      <c r="E41" s="865"/>
      <c r="F41" s="865"/>
      <c r="G41" s="865"/>
      <c r="H41" s="865"/>
      <c r="I41" s="866"/>
      <c r="J41" s="193"/>
      <c r="K41" s="162"/>
    </row>
    <row r="42" spans="1:11" ht="16.149999999999999" customHeight="1" x14ac:dyDescent="0.2">
      <c r="A42" s="181"/>
      <c r="B42" s="198"/>
      <c r="C42" s="198"/>
      <c r="D42" s="182"/>
      <c r="E42" s="182"/>
      <c r="F42" s="182"/>
      <c r="G42" s="182"/>
      <c r="H42" s="182"/>
      <c r="I42" s="182"/>
      <c r="J42" s="236"/>
      <c r="K42" s="183"/>
    </row>
    <row r="43" spans="1:11" ht="16.149999999999999" customHeight="1" x14ac:dyDescent="0.2">
      <c r="H43"/>
      <c r="I43"/>
    </row>
    <row r="44" spans="1:11" ht="16.149999999999999" customHeight="1" x14ac:dyDescent="0.2">
      <c r="H44"/>
      <c r="I44"/>
    </row>
    <row r="45" spans="1:11" ht="16.149999999999999" customHeight="1" x14ac:dyDescent="0.2">
      <c r="H45"/>
      <c r="I45"/>
    </row>
    <row r="46" spans="1:11" ht="16.149999999999999" customHeight="1" x14ac:dyDescent="0.2">
      <c r="H46"/>
      <c r="I46"/>
    </row>
    <row r="47" spans="1:11" ht="16.149999999999999" customHeight="1" x14ac:dyDescent="0.2">
      <c r="H47"/>
      <c r="I47"/>
      <c r="J47" s="52"/>
    </row>
    <row r="48" spans="1:11" ht="16.149999999999999" customHeight="1" x14ac:dyDescent="0.2">
      <c r="H48"/>
      <c r="I48"/>
      <c r="J48" s="52"/>
    </row>
    <row r="49" spans="8:9" ht="16.149999999999999" customHeight="1" x14ac:dyDescent="0.2">
      <c r="H49"/>
      <c r="I49"/>
    </row>
    <row r="50" spans="8:9" ht="16.149999999999999" customHeight="1" x14ac:dyDescent="0.2">
      <c r="H50"/>
      <c r="I50"/>
    </row>
    <row r="51" spans="8:9" ht="16.149999999999999" customHeight="1" x14ac:dyDescent="0.2">
      <c r="H51"/>
      <c r="I51"/>
    </row>
    <row r="52" spans="8:9" ht="16.149999999999999" customHeight="1" x14ac:dyDescent="0.2">
      <c r="H52"/>
      <c r="I52"/>
    </row>
    <row r="53" spans="8:9" ht="16.149999999999999" customHeight="1" x14ac:dyDescent="0.2">
      <c r="H53"/>
      <c r="I53"/>
    </row>
    <row r="54" spans="8:9" ht="16.149999999999999" customHeight="1" x14ac:dyDescent="0.2">
      <c r="H54"/>
      <c r="I54"/>
    </row>
    <row r="55" spans="8:9" ht="16.149999999999999" customHeight="1" x14ac:dyDescent="0.2">
      <c r="H55"/>
      <c r="I55"/>
    </row>
    <row r="56" spans="8:9" ht="16.149999999999999" customHeight="1" x14ac:dyDescent="0.2">
      <c r="H56"/>
      <c r="I56"/>
    </row>
    <row r="57" spans="8:9" ht="16.149999999999999" customHeight="1" x14ac:dyDescent="0.2">
      <c r="H57"/>
      <c r="I57"/>
    </row>
    <row r="58" spans="8:9" ht="16.149999999999999" customHeight="1" x14ac:dyDescent="0.2">
      <c r="H58"/>
      <c r="I58"/>
    </row>
    <row r="59" spans="8:9" ht="16.149999999999999" customHeight="1" x14ac:dyDescent="0.2">
      <c r="H59"/>
      <c r="I59"/>
    </row>
    <row r="60" spans="8:9" ht="16.149999999999999" customHeight="1" x14ac:dyDescent="0.2">
      <c r="H60"/>
      <c r="I60"/>
    </row>
    <row r="61" spans="8:9" ht="16.149999999999999" customHeight="1" x14ac:dyDescent="0.2">
      <c r="H61"/>
      <c r="I61"/>
    </row>
    <row r="62" spans="8:9" ht="16.149999999999999" customHeight="1" x14ac:dyDescent="0.2">
      <c r="H62"/>
      <c r="I62"/>
    </row>
    <row r="63" spans="8:9" ht="16.149999999999999" customHeight="1" x14ac:dyDescent="0.2">
      <c r="H63"/>
      <c r="I63"/>
    </row>
    <row r="64" spans="8:9" ht="16.149999999999999" customHeight="1" x14ac:dyDescent="0.2">
      <c r="H64"/>
      <c r="I64"/>
    </row>
    <row r="65" spans="8:9" ht="16.149999999999999" customHeight="1" x14ac:dyDescent="0.2">
      <c r="H65"/>
      <c r="I65"/>
    </row>
    <row r="66" spans="8:9" ht="16.149999999999999" customHeight="1" x14ac:dyDescent="0.2">
      <c r="H66"/>
      <c r="I66"/>
    </row>
    <row r="67" spans="8:9" ht="16.149999999999999" customHeight="1" x14ac:dyDescent="0.2">
      <c r="H67"/>
      <c r="I67"/>
    </row>
    <row r="68" spans="8:9" ht="16.149999999999999" customHeight="1" x14ac:dyDescent="0.2">
      <c r="H68"/>
      <c r="I68"/>
    </row>
    <row r="69" spans="8:9" ht="16.149999999999999" customHeight="1" x14ac:dyDescent="0.2">
      <c r="H69"/>
      <c r="I69"/>
    </row>
    <row r="70" spans="8:9" ht="16.149999999999999" customHeight="1" x14ac:dyDescent="0.2">
      <c r="H70"/>
      <c r="I70"/>
    </row>
    <row r="71" spans="8:9" ht="16.149999999999999" customHeight="1" x14ac:dyDescent="0.2">
      <c r="H71"/>
      <c r="I71"/>
    </row>
    <row r="72" spans="8:9" ht="16.149999999999999" customHeight="1" x14ac:dyDescent="0.2">
      <c r="H72"/>
      <c r="I72"/>
    </row>
    <row r="73" spans="8:9" ht="16.149999999999999" customHeight="1" x14ac:dyDescent="0.2">
      <c r="H73"/>
      <c r="I73"/>
    </row>
    <row r="74" spans="8:9" ht="16.149999999999999" customHeight="1" x14ac:dyDescent="0.2">
      <c r="H74"/>
      <c r="I74"/>
    </row>
    <row r="75" spans="8:9" ht="16.149999999999999" customHeight="1" x14ac:dyDescent="0.2">
      <c r="H75"/>
      <c r="I75"/>
    </row>
    <row r="76" spans="8:9" ht="16.149999999999999" customHeight="1" x14ac:dyDescent="0.2">
      <c r="H76"/>
      <c r="I76"/>
    </row>
    <row r="77" spans="8:9" ht="16.149999999999999" customHeight="1" x14ac:dyDescent="0.2">
      <c r="H77"/>
      <c r="I77"/>
    </row>
    <row r="78" spans="8:9" ht="16.149999999999999" customHeight="1" x14ac:dyDescent="0.2">
      <c r="H78"/>
      <c r="I78"/>
    </row>
    <row r="79" spans="8:9" ht="16.149999999999999" customHeight="1" x14ac:dyDescent="0.2">
      <c r="H79"/>
      <c r="I79"/>
    </row>
    <row r="80" spans="8:9" ht="16.149999999999999" customHeight="1" x14ac:dyDescent="0.2">
      <c r="H80"/>
      <c r="I80"/>
    </row>
    <row r="81" spans="8:9" ht="16.149999999999999" customHeight="1" x14ac:dyDescent="0.2">
      <c r="H81"/>
      <c r="I81"/>
    </row>
    <row r="82" spans="8:9" ht="16.149999999999999" customHeight="1" x14ac:dyDescent="0.2">
      <c r="H82"/>
      <c r="I82"/>
    </row>
    <row r="83" spans="8:9" ht="16.149999999999999" customHeight="1" x14ac:dyDescent="0.2">
      <c r="H83"/>
      <c r="I83"/>
    </row>
    <row r="84" spans="8:9" ht="16.149999999999999" customHeight="1" x14ac:dyDescent="0.2">
      <c r="H84"/>
      <c r="I84"/>
    </row>
    <row r="85" spans="8:9" ht="16.149999999999999" customHeight="1" x14ac:dyDescent="0.2">
      <c r="H85"/>
      <c r="I85"/>
    </row>
    <row r="86" spans="8:9" ht="16.149999999999999" customHeight="1" x14ac:dyDescent="0.2">
      <c r="I86"/>
    </row>
    <row r="87" spans="8:9" ht="16.149999999999999" customHeight="1" x14ac:dyDescent="0.2">
      <c r="I87"/>
    </row>
    <row r="88" spans="8:9" ht="16.149999999999999" customHeight="1" x14ac:dyDescent="0.2">
      <c r="I88"/>
    </row>
  </sheetData>
  <sheetProtection selectLockedCells="1"/>
  <mergeCells count="32">
    <mergeCell ref="C35:H35"/>
    <mergeCell ref="C34:H34"/>
    <mergeCell ref="B41:I41"/>
    <mergeCell ref="B36:I36"/>
    <mergeCell ref="B37:I37"/>
    <mergeCell ref="B38:I38"/>
    <mergeCell ref="B39:I39"/>
    <mergeCell ref="B40:I40"/>
    <mergeCell ref="C33:H33"/>
    <mergeCell ref="I16:I17"/>
    <mergeCell ref="G12:H12"/>
    <mergeCell ref="G7:H7"/>
    <mergeCell ref="G8:H8"/>
    <mergeCell ref="G9:H9"/>
    <mergeCell ref="C8:F8"/>
    <mergeCell ref="C9:F9"/>
    <mergeCell ref="C29:H29"/>
    <mergeCell ref="G13:H13"/>
    <mergeCell ref="G14:H14"/>
    <mergeCell ref="G10:H10"/>
    <mergeCell ref="C10:F10"/>
    <mergeCell ref="C12:F12"/>
    <mergeCell ref="H16:H17"/>
    <mergeCell ref="C30:H30"/>
    <mergeCell ref="D2:G2"/>
    <mergeCell ref="B5:I5"/>
    <mergeCell ref="C31:H31"/>
    <mergeCell ref="C13:F13"/>
    <mergeCell ref="C14:F14"/>
    <mergeCell ref="G11:I11"/>
    <mergeCell ref="A16:G17"/>
    <mergeCell ref="C11:F11"/>
  </mergeCells>
  <phoneticPr fontId="0" type="noConversion"/>
  <conditionalFormatting sqref="G12:H13">
    <cfRule type="notContainsBlanks" dxfId="155" priority="1">
      <formula>LEN(TRIM(G12))&gt;0</formula>
    </cfRule>
  </conditionalFormatting>
  <conditionalFormatting sqref="G12:H14 I13:I14">
    <cfRule type="containsBlanks" dxfId="154" priority="40">
      <formula>LEN(TRIM(G12))=0</formula>
    </cfRule>
  </conditionalFormatting>
  <conditionalFormatting sqref="G14:H14">
    <cfRule type="expression" priority="6">
      <formula>$G$13</formula>
    </cfRule>
  </conditionalFormatting>
  <conditionalFormatting sqref="I18:I26">
    <cfRule type="containsText" dxfId="153" priority="27" operator="containsText" text="Optional">
      <formula>NOT(ISERROR(SEARCH("Optional",I18)))</formula>
    </cfRule>
    <cfRule type="containsText" dxfId="152" priority="28" operator="containsText" text="Standard">
      <formula>NOT(ISERROR(SEARCH("Standard",I18)))</formula>
    </cfRule>
    <cfRule type="cellIs" dxfId="151" priority="39" operator="lessThan">
      <formula>1</formula>
    </cfRule>
  </conditionalFormatting>
  <conditionalFormatting sqref="I29:I35">
    <cfRule type="containsText" dxfId="150" priority="9" operator="containsText" text="Y">
      <formula>NOT(ISERROR(SEARCH("Y",I29)))</formula>
    </cfRule>
    <cfRule type="containsText" dxfId="149" priority="10" operator="containsText" text="N">
      <formula>NOT(ISERROR(SEARCH("N",I29)))</formula>
    </cfRule>
    <cfRule type="containsBlanks" dxfId="148" priority="11">
      <formula>LEN(TRIM(I29))=0</formula>
    </cfRule>
  </conditionalFormatting>
  <conditionalFormatting sqref="J34">
    <cfRule type="expression" priority="4">
      <formula>IF($I$34="NO","Please return","")</formula>
    </cfRule>
  </conditionalFormatting>
  <printOptions horizontalCentered="1"/>
  <pageMargins left="0.25" right="0.25" top="0.25" bottom="0.25" header="0.5" footer="0.5"/>
  <pageSetup scale="78"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075A88E5-31F8-4A1E-9B57-D6D88CDFFFAA}">
            <xm:f>Gen!$E$48='Data Validation'!$I$5</xm:f>
            <x14:dxf>
              <font>
                <color auto="1"/>
              </font>
              <fill>
                <patternFill>
                  <bgColor theme="0" tint="-4.9989318521683403E-2"/>
                </patternFill>
              </fill>
              <border>
                <left/>
                <right/>
                <top/>
                <bottom/>
                <vertical/>
                <horizontal/>
              </border>
            </x14:dxf>
          </x14:cfRule>
          <xm:sqref>A3</xm:sqref>
        </x14:conditionalFormatting>
        <x14:conditionalFormatting xmlns:xm="http://schemas.microsoft.com/office/excel/2006/main">
          <x14:cfRule type="expression" priority="3" id="{686BCD85-F82B-478C-A673-70BD1E5A14E2}">
            <xm:f>Gen!$E$48='Data Validation'!$I$5</xm:f>
            <x14:dxf>
              <font>
                <color theme="0" tint="-4.9989318521683403E-2"/>
              </font>
              <fill>
                <patternFill>
                  <bgColor theme="0" tint="-4.9989318521683403E-2"/>
                </patternFill>
              </fill>
              <border>
                <left/>
                <right/>
                <top/>
                <bottom/>
                <vertical/>
                <horizontal/>
              </border>
            </x14:dxf>
          </x14:cfRule>
          <xm:sqref>A4:I41</xm:sqref>
        </x14:conditionalFormatting>
        <x14:conditionalFormatting xmlns:xm="http://schemas.microsoft.com/office/excel/2006/main">
          <x14:cfRule type="expression" priority="8" id="{457A6127-CCA8-45DD-91D9-7B0A89A7ACF5}">
            <xm:f>$I$35='Data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B36:I41</xm:sqref>
        </x14:conditionalFormatting>
        <x14:conditionalFormatting xmlns:xm="http://schemas.microsoft.com/office/excel/2006/main">
          <x14:cfRule type="expression" priority="26" id="{10AC1184-67F3-43AB-A8C0-A87E71335E33}">
            <xm:f>$I$18='Data Validation'!$E$19</xm:f>
            <x14:dxf>
              <fill>
                <patternFill>
                  <bgColor theme="5" tint="0.59996337778862885"/>
                </patternFill>
              </fill>
              <border>
                <left style="thin">
                  <color auto="1"/>
                </left>
                <right style="thin">
                  <color auto="1"/>
                </right>
                <top style="thin">
                  <color auto="1"/>
                </top>
                <bottom style="thin">
                  <color auto="1"/>
                </bottom>
              </border>
            </x14:dxf>
          </x14:cfRule>
          <xm:sqref>J18</xm:sqref>
        </x14:conditionalFormatting>
        <x14:conditionalFormatting xmlns:xm="http://schemas.microsoft.com/office/excel/2006/main">
          <x14:cfRule type="expression" priority="25" id="{53CBA9B3-B8CA-417F-AFCC-420B72E9AAEF}">
            <xm:f>$I$19='Data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J19</xm:sqref>
        </x14:conditionalFormatting>
        <x14:conditionalFormatting xmlns:xm="http://schemas.microsoft.com/office/excel/2006/main">
          <x14:cfRule type="expression" priority="24" id="{9F86593D-1DB5-411D-9DB6-3A27ED270A66}">
            <xm:f>$I$20='Data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J20</xm:sqref>
        </x14:conditionalFormatting>
        <x14:conditionalFormatting xmlns:xm="http://schemas.microsoft.com/office/excel/2006/main">
          <x14:cfRule type="expression" priority="23" id="{3157A9F1-8B14-4C74-92BE-044F4A67DD8A}">
            <xm:f>$I$21='Data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J21</xm:sqref>
        </x14:conditionalFormatting>
        <x14:conditionalFormatting xmlns:xm="http://schemas.microsoft.com/office/excel/2006/main">
          <x14:cfRule type="expression" priority="22" id="{ABEB3A32-7611-4C03-94AD-1F3C5C96AA99}">
            <xm:f>$I$22='Data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J22</xm:sqref>
        </x14:conditionalFormatting>
        <x14:conditionalFormatting xmlns:xm="http://schemas.microsoft.com/office/excel/2006/main">
          <x14:cfRule type="expression" priority="21" id="{5F673D8B-91C4-445D-B1EA-FFB3779D5295}">
            <xm:f>$I$23='Data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J23</xm:sqref>
        </x14:conditionalFormatting>
        <x14:conditionalFormatting xmlns:xm="http://schemas.microsoft.com/office/excel/2006/main">
          <x14:cfRule type="expression" priority="20" id="{BF0751DF-5DF0-4BF0-A40C-92FBF9CE81FE}">
            <xm:f>$I$24='Data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J24</xm:sqref>
        </x14:conditionalFormatting>
        <x14:conditionalFormatting xmlns:xm="http://schemas.microsoft.com/office/excel/2006/main">
          <x14:cfRule type="expression" priority="19" id="{DAEB8454-3872-4335-8942-A146F073F552}">
            <xm:f>$I$25='Data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J25</xm:sqref>
        </x14:conditionalFormatting>
        <x14:conditionalFormatting xmlns:xm="http://schemas.microsoft.com/office/excel/2006/main">
          <x14:cfRule type="expression" priority="18" id="{48E19287-0469-48D5-9E39-BF72FB620066}">
            <xm:f>$I$26='Data Validation'!$E$19</xm:f>
            <x14:dxf>
              <fill>
                <patternFill>
                  <bgColor theme="5" tint="0.59996337778862885"/>
                </patternFill>
              </fill>
              <border>
                <left style="thin">
                  <color auto="1"/>
                </left>
                <right style="thin">
                  <color auto="1"/>
                </right>
                <top style="thin">
                  <color auto="1"/>
                </top>
                <bottom style="thin">
                  <color auto="1"/>
                </bottom>
                <vertical/>
                <horizontal/>
              </border>
            </x14:dxf>
          </x14:cfRule>
          <xm:sqref>J26</xm:sqref>
        </x14:conditionalFormatting>
        <x14:conditionalFormatting xmlns:xm="http://schemas.microsoft.com/office/excel/2006/main">
          <x14:cfRule type="expression" priority="17" id="{47A4E545-E7BA-4683-A974-DD09820339AD}">
            <xm:f>$I$29='Data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J29</xm:sqref>
        </x14:conditionalFormatting>
        <x14:conditionalFormatting xmlns:xm="http://schemas.microsoft.com/office/excel/2006/main">
          <x14:cfRule type="expression" priority="16" id="{0F3F9EB3-B4A3-472E-AAE9-C5FFCF12DB32}">
            <xm:f>$I$30='Data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J30</xm:sqref>
        </x14:conditionalFormatting>
        <x14:conditionalFormatting xmlns:xm="http://schemas.microsoft.com/office/excel/2006/main">
          <x14:cfRule type="expression" priority="15" id="{50DB7B24-B192-4D83-8F96-88CCA7279101}">
            <xm:f>$I$31='Data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J31</xm:sqref>
        </x14:conditionalFormatting>
        <x14:conditionalFormatting xmlns:xm="http://schemas.microsoft.com/office/excel/2006/main">
          <x14:cfRule type="expression" priority="14" id="{61844EC0-38BC-4270-9516-736D531D8171}">
            <xm:f>$I$32='Data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J32</xm:sqref>
        </x14:conditionalFormatting>
        <x14:conditionalFormatting xmlns:xm="http://schemas.microsoft.com/office/excel/2006/main">
          <x14:cfRule type="expression" priority="12" id="{C5EE948D-BDC0-4209-AE0F-3B7EF0CE406D}">
            <xm:f>$I$33='Data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J33</xm:sqref>
        </x14:conditionalFormatting>
        <x14:conditionalFormatting xmlns:xm="http://schemas.microsoft.com/office/excel/2006/main">
          <x14:cfRule type="expression" priority="7" id="{7B3A41B2-E3D9-43DC-B7EC-90BCB6E286D7}">
            <xm:f>$I$34='Data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J34</xm:sqref>
        </x14:conditionalFormatting>
        <x14:conditionalFormatting xmlns:xm="http://schemas.microsoft.com/office/excel/2006/main">
          <x14:cfRule type="expression" priority="5" id="{30F37231-269C-4529-9385-C4C3E4CD2694}">
            <xm:f>$I$35='Data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'Data Validation'!$K$38:$K$43</xm:f>
          </x14:formula1>
          <xm:sqref>G12:H12</xm:sqref>
        </x14:dataValidation>
        <x14:dataValidation type="list" allowBlank="1" showInputMessage="1" showErrorMessage="1" xr:uid="{9D40907E-28C9-4673-867F-DD585CA65399}">
          <x14:formula1>
            <xm:f>'Data Validation'!$I$3:$I$5</xm:f>
          </x14:formula1>
          <xm:sqref>I29:I35</xm:sqref>
        </x14:dataValidation>
        <x14:dataValidation type="list" allowBlank="1" showInputMessage="1" showErrorMessage="1" xr:uid="{7FFF3736-7F92-419D-86BE-739E1EFDCF01}">
          <x14:formula1>
            <xm:f>'Data Validation'!$M$38:$M$41</xm:f>
          </x14:formula1>
          <xm:sqref>G13:H13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33CCCC"/>
    <pageSetUpPr fitToPage="1"/>
  </sheetPr>
  <dimension ref="A1:J40"/>
  <sheetViews>
    <sheetView showGridLines="0" showRuler="0" zoomScaleNormal="100" workbookViewId="0">
      <pane ySplit="3" topLeftCell="A4" activePane="bottomLeft" state="frozen"/>
      <selection pane="bottomLeft" activeCell="A4" sqref="A4"/>
    </sheetView>
  </sheetViews>
  <sheetFormatPr defaultColWidth="8.85546875" defaultRowHeight="12.75" x14ac:dyDescent="0.2"/>
  <cols>
    <col min="1" max="2" width="3.7109375" style="20" customWidth="1"/>
    <col min="3" max="3" width="6.42578125" style="20" customWidth="1"/>
    <col min="4" max="4" width="10.28515625" style="20" bestFit="1" customWidth="1"/>
    <col min="5" max="5" width="29.42578125" style="20" customWidth="1"/>
    <col min="6" max="6" width="14.42578125" style="20" customWidth="1"/>
    <col min="7" max="7" width="13.42578125" style="20" customWidth="1"/>
    <col min="8" max="8" width="15.5703125" style="20" customWidth="1"/>
    <col min="9" max="9" width="75.7109375" style="47" customWidth="1"/>
    <col min="10" max="10" width="2.5703125" style="20" customWidth="1"/>
    <col min="11" max="16384" width="8.85546875" style="20"/>
  </cols>
  <sheetData>
    <row r="1" spans="1:10" ht="33" customHeight="1" x14ac:dyDescent="0.2">
      <c r="A1" s="547"/>
      <c r="B1" s="547"/>
      <c r="C1" s="547"/>
      <c r="D1" s="547"/>
      <c r="G1" s="547"/>
      <c r="H1" s="506">
        <f>Gen!E10</f>
        <v>0</v>
      </c>
      <c r="I1" s="142" t="s">
        <v>608</v>
      </c>
    </row>
    <row r="2" spans="1:10" s="299" customFormat="1" ht="18" x14ac:dyDescent="0.2">
      <c r="A2" s="549"/>
      <c r="B2" s="549"/>
      <c r="C2" s="549"/>
      <c r="D2" s="873" t="s">
        <v>159</v>
      </c>
      <c r="E2" s="873"/>
      <c r="F2" s="873"/>
      <c r="G2" s="549"/>
      <c r="H2" s="606" t="s">
        <v>578</v>
      </c>
    </row>
    <row r="3" spans="1:10" ht="18" customHeight="1" x14ac:dyDescent="0.25">
      <c r="A3" s="872" t="s">
        <v>541</v>
      </c>
      <c r="B3" s="872"/>
      <c r="C3" s="872"/>
      <c r="D3" s="872"/>
      <c r="E3" s="872"/>
      <c r="F3" s="872"/>
      <c r="G3" s="872"/>
      <c r="H3" s="872"/>
      <c r="I3" s="872"/>
      <c r="J3" s="872"/>
    </row>
    <row r="4" spans="1:10" ht="36.75" customHeight="1" x14ac:dyDescent="0.25">
      <c r="A4" s="237" t="s">
        <v>159</v>
      </c>
      <c r="B4" s="503"/>
      <c r="C4" s="503"/>
      <c r="D4" s="503"/>
      <c r="E4" s="503"/>
      <c r="F4" s="504" t="s">
        <v>75</v>
      </c>
      <c r="G4" s="504" t="s">
        <v>76</v>
      </c>
      <c r="H4" s="504" t="s">
        <v>28</v>
      </c>
      <c r="I4" s="239"/>
      <c r="J4" s="240"/>
    </row>
    <row r="5" spans="1:10" ht="14.25" x14ac:dyDescent="0.2">
      <c r="A5" s="241"/>
      <c r="B5" s="23" t="s">
        <v>9</v>
      </c>
      <c r="C5" s="271" t="s">
        <v>510</v>
      </c>
      <c r="D5" s="271"/>
      <c r="E5" s="271"/>
      <c r="F5" s="279">
        <v>100000</v>
      </c>
      <c r="G5" s="280">
        <v>100000</v>
      </c>
      <c r="H5" s="281">
        <f>Gen!$K$52</f>
        <v>0</v>
      </c>
      <c r="I5" s="494"/>
      <c r="J5" s="242"/>
    </row>
    <row r="6" spans="1:10" ht="14.25" x14ac:dyDescent="0.2">
      <c r="A6" s="241"/>
      <c r="B6" s="25" t="s">
        <v>10</v>
      </c>
      <c r="C6" s="273" t="s">
        <v>511</v>
      </c>
      <c r="D6" s="273"/>
      <c r="E6" s="273"/>
      <c r="F6" s="279">
        <v>50000</v>
      </c>
      <c r="G6" s="280">
        <v>50000</v>
      </c>
      <c r="H6" s="281">
        <f>Gen!$K$52</f>
        <v>0</v>
      </c>
      <c r="I6" s="494"/>
      <c r="J6" s="242"/>
    </row>
    <row r="7" spans="1:10" ht="14.25" x14ac:dyDescent="0.2">
      <c r="A7" s="241"/>
      <c r="B7" s="25" t="s">
        <v>11</v>
      </c>
      <c r="C7" s="273" t="s">
        <v>512</v>
      </c>
      <c r="D7" s="273"/>
      <c r="E7" s="273"/>
      <c r="F7" s="279">
        <v>50000</v>
      </c>
      <c r="G7" s="280">
        <v>50000</v>
      </c>
      <c r="H7" s="281">
        <f>Gen!$K$52</f>
        <v>0</v>
      </c>
      <c r="I7" s="494"/>
      <c r="J7" s="242"/>
    </row>
    <row r="8" spans="1:10" ht="14.25" x14ac:dyDescent="0.2">
      <c r="A8" s="241"/>
      <c r="B8" s="25" t="s">
        <v>12</v>
      </c>
      <c r="C8" s="273" t="s">
        <v>513</v>
      </c>
      <c r="D8" s="273"/>
      <c r="E8" s="273"/>
      <c r="F8" s="279">
        <v>50000</v>
      </c>
      <c r="G8" s="280">
        <v>50000</v>
      </c>
      <c r="H8" s="281">
        <f>Gen!$K$52</f>
        <v>0</v>
      </c>
      <c r="I8" s="494"/>
      <c r="J8" s="242"/>
    </row>
    <row r="9" spans="1:10" ht="14.25" x14ac:dyDescent="0.2">
      <c r="A9" s="241"/>
      <c r="B9" s="26" t="s">
        <v>14</v>
      </c>
      <c r="C9" s="275" t="s">
        <v>514</v>
      </c>
      <c r="D9" s="275"/>
      <c r="E9" s="275"/>
      <c r="F9" s="279">
        <v>50000</v>
      </c>
      <c r="G9" s="280">
        <v>50000</v>
      </c>
      <c r="H9" s="281">
        <f>Gen!$K$52</f>
        <v>0</v>
      </c>
      <c r="I9" s="494"/>
      <c r="J9" s="242"/>
    </row>
    <row r="10" spans="1:10" x14ac:dyDescent="0.2">
      <c r="A10" s="241"/>
      <c r="B10" s="243"/>
      <c r="C10" s="243"/>
      <c r="D10" s="243"/>
      <c r="E10" s="243"/>
      <c r="F10" s="243"/>
      <c r="G10" s="243"/>
      <c r="H10" s="243"/>
      <c r="I10" s="208"/>
      <c r="J10" s="242"/>
    </row>
    <row r="11" spans="1:10" ht="18" x14ac:dyDescent="0.25">
      <c r="A11" s="244" t="s">
        <v>86</v>
      </c>
      <c r="B11" s="243"/>
      <c r="C11" s="243"/>
      <c r="D11" s="243"/>
      <c r="E11" s="243"/>
      <c r="F11" s="243"/>
      <c r="G11" s="243"/>
      <c r="H11" s="243"/>
      <c r="I11" s="208"/>
      <c r="J11" s="242"/>
    </row>
    <row r="12" spans="1:10" ht="14.25" x14ac:dyDescent="0.2">
      <c r="A12" s="241"/>
      <c r="B12" s="23" t="s">
        <v>9</v>
      </c>
      <c r="C12" s="271" t="s">
        <v>160</v>
      </c>
      <c r="D12" s="271"/>
      <c r="E12" s="271"/>
      <c r="F12" s="271"/>
      <c r="G12" s="271"/>
      <c r="H12" s="272"/>
      <c r="I12" s="494"/>
      <c r="J12" s="242"/>
    </row>
    <row r="13" spans="1:10" ht="14.25" x14ac:dyDescent="0.2">
      <c r="A13" s="241"/>
      <c r="B13" s="25" t="s">
        <v>10</v>
      </c>
      <c r="C13" s="273" t="s">
        <v>161</v>
      </c>
      <c r="D13" s="273"/>
      <c r="E13" s="273"/>
      <c r="F13" s="273"/>
      <c r="G13" s="33"/>
      <c r="H13" s="274"/>
      <c r="I13" s="495"/>
      <c r="J13" s="242"/>
    </row>
    <row r="14" spans="1:10" ht="14.25" x14ac:dyDescent="0.2">
      <c r="A14" s="241"/>
      <c r="B14" s="25" t="s">
        <v>11</v>
      </c>
      <c r="C14" s="273" t="s">
        <v>162</v>
      </c>
      <c r="D14" s="273"/>
      <c r="E14" s="273"/>
      <c r="F14" s="273"/>
      <c r="G14" s="33"/>
      <c r="H14" s="274"/>
      <c r="I14" s="496"/>
      <c r="J14" s="242"/>
    </row>
    <row r="15" spans="1:10" ht="14.25" x14ac:dyDescent="0.2">
      <c r="A15" s="241"/>
      <c r="B15" s="26" t="s">
        <v>12</v>
      </c>
      <c r="C15" s="275" t="s">
        <v>163</v>
      </c>
      <c r="D15" s="275"/>
      <c r="E15" s="275"/>
      <c r="F15" s="275"/>
      <c r="G15" s="276"/>
      <c r="H15" s="274"/>
      <c r="I15" s="495"/>
      <c r="J15" s="242"/>
    </row>
    <row r="16" spans="1:10" ht="14.25" x14ac:dyDescent="0.2">
      <c r="A16" s="241"/>
      <c r="B16" s="25" t="s">
        <v>14</v>
      </c>
      <c r="C16" s="273" t="s">
        <v>164</v>
      </c>
      <c r="D16" s="273"/>
      <c r="E16" s="273"/>
      <c r="F16" s="273"/>
      <c r="G16" s="33"/>
      <c r="H16" s="274"/>
      <c r="I16" s="495"/>
      <c r="J16" s="242"/>
    </row>
    <row r="17" spans="1:10" ht="14.25" x14ac:dyDescent="0.2">
      <c r="A17" s="241"/>
      <c r="B17" s="277" t="s">
        <v>16</v>
      </c>
      <c r="C17" s="273" t="s">
        <v>307</v>
      </c>
      <c r="D17" s="273"/>
      <c r="E17" s="273"/>
      <c r="F17" s="273"/>
      <c r="G17" s="497"/>
      <c r="H17" s="274"/>
      <c r="I17" s="495"/>
      <c r="J17" s="242"/>
    </row>
    <row r="18" spans="1:10" ht="14.25" x14ac:dyDescent="0.2">
      <c r="A18" s="241"/>
      <c r="B18" s="278" t="s">
        <v>17</v>
      </c>
      <c r="C18" s="870" t="s">
        <v>424</v>
      </c>
      <c r="D18" s="870"/>
      <c r="E18" s="870"/>
      <c r="F18" s="870"/>
      <c r="G18" s="871"/>
      <c r="H18" s="274"/>
      <c r="I18" s="498"/>
      <c r="J18" s="242"/>
    </row>
    <row r="19" spans="1:10" x14ac:dyDescent="0.2">
      <c r="A19" s="245"/>
      <c r="B19" s="246"/>
      <c r="C19" s="246"/>
      <c r="D19" s="246"/>
      <c r="E19" s="246"/>
      <c r="F19" s="246"/>
      <c r="G19" s="246"/>
      <c r="H19" s="246"/>
      <c r="I19" s="247"/>
      <c r="J19" s="248"/>
    </row>
    <row r="32" spans="1:10" x14ac:dyDescent="0.2">
      <c r="C32" s="38"/>
      <c r="D32" s="39"/>
    </row>
    <row r="33" spans="3:5" x14ac:dyDescent="0.2">
      <c r="C33" s="38"/>
      <c r="D33" s="39"/>
    </row>
    <row r="34" spans="3:5" x14ac:dyDescent="0.2">
      <c r="C34" s="38"/>
      <c r="D34" s="39"/>
    </row>
    <row r="35" spans="3:5" x14ac:dyDescent="0.2">
      <c r="C35" s="38"/>
      <c r="D35" s="39"/>
    </row>
    <row r="36" spans="3:5" x14ac:dyDescent="0.2">
      <c r="C36" s="38"/>
      <c r="D36" s="39"/>
    </row>
    <row r="37" spans="3:5" x14ac:dyDescent="0.2">
      <c r="C37" s="38"/>
      <c r="D37" s="40"/>
      <c r="E37" s="41"/>
    </row>
    <row r="38" spans="3:5" x14ac:dyDescent="0.2">
      <c r="C38" s="38"/>
      <c r="D38" s="41"/>
      <c r="E38" s="41"/>
    </row>
    <row r="39" spans="3:5" x14ac:dyDescent="0.2">
      <c r="C39" s="38"/>
      <c r="D39" s="41"/>
      <c r="E39" s="41"/>
    </row>
    <row r="40" spans="3:5" x14ac:dyDescent="0.2">
      <c r="C40" s="42" t="s">
        <v>53</v>
      </c>
    </row>
  </sheetData>
  <sheetProtection selectLockedCells="1"/>
  <mergeCells count="3">
    <mergeCell ref="C18:G18"/>
    <mergeCell ref="A3:J3"/>
    <mergeCell ref="D2:F2"/>
  </mergeCells>
  <conditionalFormatting sqref="F5:H9">
    <cfRule type="containsBlanks" dxfId="128" priority="26">
      <formula>LEN(TRIM(F5))=0</formula>
    </cfRule>
  </conditionalFormatting>
  <conditionalFormatting sqref="H12">
    <cfRule type="notContainsBlanks" dxfId="127" priority="1">
      <formula>LEN(TRIM(H12))&gt;0</formula>
    </cfRule>
  </conditionalFormatting>
  <conditionalFormatting sqref="H12:H18">
    <cfRule type="containsBlanks" dxfId="126" priority="22">
      <formula>LEN(TRIM(H12))=0</formula>
    </cfRule>
  </conditionalFormatting>
  <conditionalFormatting sqref="H13:H18">
    <cfRule type="containsText" dxfId="125" priority="23" operator="containsText" text="Y">
      <formula>NOT(ISERROR(SEARCH("Y",H13)))</formula>
    </cfRule>
    <cfRule type="containsText" dxfId="124" priority="24" operator="containsText" text="N">
      <formula>NOT(ISERROR(SEARCH("N",H13)))</formula>
    </cfRule>
  </conditionalFormatting>
  <pageMargins left="0.1736111111111111" right="0.75" top="0.18055555555555555" bottom="1" header="0.5" footer="0.5"/>
  <pageSetup scale="73" fitToHeight="0" orientation="landscape" r:id="rId1"/>
  <headerFooter alignWithMargins="0"/>
  <ignoredErrors>
    <ignoredError sqref="H5:H9"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4" id="{53D76EFF-DD80-4DD0-B810-8B300D0560B6}">
            <xm:f>Gen!$E$52='Data Validation'!$I$5</xm:f>
            <x14:dxf>
              <font>
                <color theme="1"/>
              </font>
              <border>
                <bottom style="thin">
                  <color auto="1"/>
                </bottom>
              </border>
            </x14:dxf>
          </x14:cfRule>
          <xm:sqref>A3</xm:sqref>
        </x14:conditionalFormatting>
        <x14:conditionalFormatting xmlns:xm="http://schemas.microsoft.com/office/excel/2006/main">
          <x14:cfRule type="expression" priority="6" id="{01BC8C21-49B7-4ACB-8223-CAC22CC23D29}">
            <xm:f>Gen!$E$52='Data Validation'!$I$5</xm:f>
            <x14:dxf>
              <font>
                <color theme="0" tint="-4.9989318521683403E-2"/>
              </font>
              <fill>
                <patternFill>
                  <bgColor theme="0" tint="-4.9989318521683403E-2"/>
                </patternFill>
              </fill>
              <border>
                <left/>
                <right/>
                <top/>
                <bottom/>
                <vertical/>
                <horizontal/>
              </border>
            </x14:dxf>
          </x14:cfRule>
          <xm:sqref>A4:H18</xm:sqref>
        </x14:conditionalFormatting>
        <x14:conditionalFormatting xmlns:xm="http://schemas.microsoft.com/office/excel/2006/main">
          <x14:cfRule type="expression" priority="3" id="{D69E5788-6B4E-4E5F-AE80-927D448F3642}">
            <xm:f>Gen!$E$52='Data Validation'!$I$5</xm:f>
            <x14:dxf>
              <font>
                <color theme="0" tint="-4.9989318521683403E-2"/>
              </font>
              <fill>
                <patternFill>
                  <bgColor theme="0" tint="-4.9989318521683403E-2"/>
                </patternFill>
              </fill>
              <border>
                <left/>
                <right/>
                <top/>
                <bottom/>
                <vertical/>
                <horizontal/>
              </border>
            </x14:dxf>
          </x14:cfRule>
          <xm:sqref>A4:J19</xm:sqref>
        </x14:conditionalFormatting>
        <x14:conditionalFormatting xmlns:xm="http://schemas.microsoft.com/office/excel/2006/main">
          <x14:cfRule type="expression" priority="2" id="{3A713DB4-2B7F-404E-B60A-BBC8B6E3BDA0}">
            <xm:f>$H$13='Data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I13</xm:sqref>
        </x14:conditionalFormatting>
        <x14:conditionalFormatting xmlns:xm="http://schemas.microsoft.com/office/excel/2006/main">
          <x14:cfRule type="expression" priority="15" id="{07FD1677-C492-485A-A53A-A940B1C14DAE}">
            <xm:f>$H$14='Data Validation'!$I$4</xm:f>
            <x14:dxf>
              <fill>
                <patternFill>
                  <bgColor theme="2" tint="-9.9948118533890809E-2"/>
                </patternFill>
              </fill>
              <border>
                <left style="thin">
                  <color auto="1"/>
                </left>
                <right style="thin">
                  <color auto="1"/>
                </right>
                <top style="thin">
                  <color auto="1"/>
                </top>
                <bottom style="thin">
                  <color auto="1"/>
                </bottom>
              </border>
            </x14:dxf>
          </x14:cfRule>
          <xm:sqref>I14</xm:sqref>
        </x14:conditionalFormatting>
        <x14:conditionalFormatting xmlns:xm="http://schemas.microsoft.com/office/excel/2006/main">
          <x14:cfRule type="expression" priority="12" id="{F20B0911-6C67-4B2F-8D4A-F6F052EA9A0E}">
            <xm:f>$H$15='Data Validation'!$I$5</xm:f>
            <x14:dxf>
              <fill>
                <patternFill>
                  <bgColor theme="2" tint="-9.9948118533890809E-2"/>
                </patternFill>
              </fill>
              <border>
                <left style="thin">
                  <color auto="1"/>
                </left>
                <right style="thin">
                  <color auto="1"/>
                </right>
                <top style="thin">
                  <color auto="1"/>
                </top>
                <bottom style="thin">
                  <color auto="1"/>
                </bottom>
              </border>
            </x14:dxf>
          </x14:cfRule>
          <xm:sqref>I15</xm:sqref>
        </x14:conditionalFormatting>
        <x14:conditionalFormatting xmlns:xm="http://schemas.microsoft.com/office/excel/2006/main">
          <x14:cfRule type="expression" priority="11" id="{2A72175F-5BAF-4DED-B194-6B99C5624AC3}">
            <xm:f>$H$16='Data Validation'!$I$5</xm:f>
            <x14:dxf>
              <fill>
                <patternFill>
                  <bgColor theme="2" tint="-9.9948118533890809E-2"/>
                </patternFill>
              </fill>
              <border>
                <left style="thin">
                  <color auto="1"/>
                </left>
                <right style="thin">
                  <color auto="1"/>
                </right>
                <top style="thin">
                  <color auto="1"/>
                </top>
                <bottom style="thin">
                  <color auto="1"/>
                </bottom>
              </border>
            </x14:dxf>
          </x14:cfRule>
          <xm:sqref>I16</xm:sqref>
        </x14:conditionalFormatting>
        <x14:conditionalFormatting xmlns:xm="http://schemas.microsoft.com/office/excel/2006/main">
          <x14:cfRule type="expression" priority="10" id="{77C90C3D-0FF7-44AF-A5D6-B18AA9E5EE8B}">
            <xm:f>$H$17='Data Validation'!$I$5</xm:f>
            <x14:dxf>
              <fill>
                <patternFill>
                  <bgColor theme="2" tint="-9.9948118533890809E-2"/>
                </patternFill>
              </fill>
              <border>
                <left style="thin">
                  <color auto="1"/>
                </left>
                <right style="thin">
                  <color auto="1"/>
                </right>
                <top style="thin">
                  <color auto="1"/>
                </top>
                <bottom style="thin">
                  <color auto="1"/>
                </bottom>
              </border>
            </x14:dxf>
          </x14:cfRule>
          <xm:sqref>I17</xm:sqref>
        </x14:conditionalFormatting>
        <x14:conditionalFormatting xmlns:xm="http://schemas.microsoft.com/office/excel/2006/main">
          <x14:cfRule type="expression" priority="9" id="{8672699F-A1D4-44E3-B584-EE2F7C5F5DB9}">
            <xm:f>$H$18='Data Validation'!$I$5</xm:f>
            <x14:dxf>
              <fill>
                <patternFill>
                  <bgColor theme="2" tint="-9.9948118533890809E-2"/>
                </patternFill>
              </fill>
              <border>
                <left style="thin">
                  <color auto="1"/>
                </left>
                <right style="thin">
                  <color auto="1"/>
                </right>
                <top style="thin">
                  <color auto="1"/>
                </top>
                <bottom style="thin">
                  <color auto="1"/>
                </bottom>
              </border>
            </x14:dxf>
          </x14:cfRule>
          <xm:sqref>I18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3C862212-7636-42BC-A0AC-CA2E4643E899}">
          <x14:formula1>
            <xm:f>'Data Validation'!$I$3:$I$5</xm:f>
          </x14:formula1>
          <xm:sqref>H13:H18</xm:sqref>
        </x14:dataValidation>
        <x14:dataValidation type="list" allowBlank="1" showInputMessage="1" showErrorMessage="1" xr:uid="{81F967FB-D34F-41DB-8936-7E1FF1DE07FB}">
          <x14:formula1>
            <xm:f>'Data Validation'!$C$37:$C$42</xm:f>
          </x14:formula1>
          <xm:sqref>H12</xm:sqref>
        </x14:dataValidation>
        <x14:dataValidation type="list" allowBlank="1" showInputMessage="1" showErrorMessage="1" xr:uid="{00000000-0002-0000-0700-000000000000}">
          <x14:formula1>
            <xm:f>'Data Validation'!$I$37:$I$41</xm:f>
          </x14:formula1>
          <xm:sqref>H5:H9</xm:sqref>
        </x14:dataValidation>
        <x14:dataValidation type="list" allowBlank="1" showInputMessage="1" showErrorMessage="1" xr:uid="{6DCC3EE9-1870-4A01-B044-587F5E7EBB90}">
          <x14:formula1>
            <xm:f>'Data Validation'!$G$37:$G$45</xm:f>
          </x14:formula1>
          <xm:sqref>G5:G9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6600"/>
    <pageSetUpPr fitToPage="1"/>
  </sheetPr>
  <dimension ref="A1:Q98"/>
  <sheetViews>
    <sheetView showGridLines="0" showRuler="0" zoomScaleNormal="100" workbookViewId="0">
      <pane ySplit="3" topLeftCell="A4" activePane="bottomLeft" state="frozen"/>
      <selection pane="bottomLeft" activeCell="A4" sqref="A4"/>
    </sheetView>
  </sheetViews>
  <sheetFormatPr defaultColWidth="9.140625" defaultRowHeight="15.75" customHeight="1" x14ac:dyDescent="0.2"/>
  <cols>
    <col min="1" max="1" width="3.140625" customWidth="1"/>
    <col min="2" max="2" width="3.28515625" style="116" customWidth="1"/>
    <col min="3" max="3" width="3.140625" style="116" customWidth="1"/>
    <col min="4" max="4" width="7" customWidth="1"/>
    <col min="5" max="5" width="10.5703125" customWidth="1"/>
    <col min="6" max="6" width="8.7109375" customWidth="1"/>
    <col min="7" max="7" width="12.28515625" customWidth="1"/>
    <col min="8" max="8" width="24.85546875" customWidth="1"/>
    <col min="9" max="9" width="18.140625" customWidth="1"/>
    <col min="10" max="10" width="23.28515625" customWidth="1"/>
    <col min="11" max="11" width="75.7109375" style="3" customWidth="1"/>
    <col min="12" max="12" width="3.42578125" customWidth="1"/>
  </cols>
  <sheetData>
    <row r="1" spans="1:12" ht="33" customHeight="1" x14ac:dyDescent="0.2">
      <c r="A1" s="516"/>
      <c r="B1" s="516"/>
      <c r="C1" s="516"/>
      <c r="D1" s="516"/>
      <c r="E1" s="516"/>
      <c r="I1" s="516"/>
      <c r="J1" s="537">
        <f>Gen!E10</f>
        <v>0</v>
      </c>
      <c r="K1" s="142" t="s">
        <v>608</v>
      </c>
    </row>
    <row r="2" spans="1:12" s="608" customFormat="1" ht="18" x14ac:dyDescent="0.25">
      <c r="A2" s="607"/>
      <c r="B2" s="607"/>
      <c r="C2" s="607"/>
      <c r="D2" s="607"/>
      <c r="E2" s="607"/>
      <c r="F2" s="916" t="s">
        <v>287</v>
      </c>
      <c r="G2" s="916"/>
      <c r="H2" s="916"/>
      <c r="I2" s="607"/>
      <c r="J2" s="517" t="s">
        <v>578</v>
      </c>
    </row>
    <row r="3" spans="1:12" s="401" customFormat="1" ht="16.5" customHeight="1" x14ac:dyDescent="0.2">
      <c r="A3" s="402"/>
      <c r="B3" s="383" t="s">
        <v>541</v>
      </c>
      <c r="C3" s="403"/>
      <c r="D3" s="403"/>
      <c r="E3" s="403"/>
      <c r="F3" s="404"/>
      <c r="G3" s="405"/>
      <c r="H3" s="406"/>
      <c r="I3" s="405"/>
      <c r="J3" s="406"/>
      <c r="K3" s="405"/>
      <c r="L3" s="407"/>
    </row>
    <row r="4" spans="1:12" s="400" customFormat="1" ht="15.95" customHeight="1" x14ac:dyDescent="0.2">
      <c r="A4" s="408" t="s">
        <v>291</v>
      </c>
      <c r="B4" s="409"/>
      <c r="C4" s="409"/>
      <c r="D4" s="410"/>
      <c r="E4" s="410"/>
      <c r="F4" s="410"/>
      <c r="G4" s="411"/>
      <c r="H4" s="411"/>
      <c r="I4" s="411"/>
      <c r="J4" s="411"/>
      <c r="K4" s="410"/>
      <c r="L4" s="399"/>
    </row>
    <row r="5" spans="1:12" s="400" customFormat="1" ht="27.95" customHeight="1" x14ac:dyDescent="0.2">
      <c r="A5" s="396"/>
      <c r="B5" s="76" t="s">
        <v>9</v>
      </c>
      <c r="C5" s="876" t="s">
        <v>366</v>
      </c>
      <c r="D5" s="882"/>
      <c r="E5" s="882"/>
      <c r="F5" s="882"/>
      <c r="G5" s="882"/>
      <c r="H5" s="882"/>
      <c r="I5" s="883"/>
      <c r="J5" s="397"/>
      <c r="K5" s="210"/>
      <c r="L5" s="399"/>
    </row>
    <row r="6" spans="1:12" s="400" customFormat="1" ht="14.1" customHeight="1" x14ac:dyDescent="0.2">
      <c r="A6" s="396"/>
      <c r="B6" s="77" t="s">
        <v>10</v>
      </c>
      <c r="C6" s="646" t="s">
        <v>550</v>
      </c>
      <c r="D6" s="646"/>
      <c r="E6" s="646"/>
      <c r="F6" s="646"/>
      <c r="G6" s="646"/>
      <c r="H6" s="646"/>
      <c r="I6" s="647"/>
      <c r="J6" s="397"/>
      <c r="K6" s="398"/>
      <c r="L6" s="399"/>
    </row>
    <row r="7" spans="1:12" s="400" customFormat="1" ht="14.1" customHeight="1" x14ac:dyDescent="0.2">
      <c r="A7" s="396"/>
      <c r="B7" s="77" t="s">
        <v>11</v>
      </c>
      <c r="C7" s="887" t="s">
        <v>165</v>
      </c>
      <c r="D7" s="887"/>
      <c r="E7" s="887"/>
      <c r="F7" s="887"/>
      <c r="G7" s="887"/>
      <c r="H7" s="887"/>
      <c r="I7" s="888"/>
      <c r="J7" s="412"/>
      <c r="K7" s="410"/>
      <c r="L7" s="399"/>
    </row>
    <row r="8" spans="1:12" s="400" customFormat="1" ht="14.1" customHeight="1" x14ac:dyDescent="0.2">
      <c r="A8" s="396"/>
      <c r="B8" s="413"/>
      <c r="C8" s="414"/>
      <c r="D8" s="889" t="s">
        <v>166</v>
      </c>
      <c r="E8" s="889"/>
      <c r="F8" s="890"/>
      <c r="G8" s="412"/>
      <c r="I8" s="415" t="s">
        <v>167</v>
      </c>
      <c r="J8" s="412"/>
      <c r="K8" s="410"/>
      <c r="L8" s="399"/>
    </row>
    <row r="9" spans="1:12" s="400" customFormat="1" ht="14.1" customHeight="1" x14ac:dyDescent="0.2">
      <c r="A9" s="396"/>
      <c r="B9" s="70" t="s">
        <v>12</v>
      </c>
      <c r="C9" s="416" t="s">
        <v>168</v>
      </c>
      <c r="D9" s="416"/>
      <c r="E9" s="416"/>
      <c r="F9" s="416"/>
      <c r="G9" s="416"/>
      <c r="H9" s="416"/>
      <c r="I9" s="417" t="s">
        <v>169</v>
      </c>
      <c r="J9" s="418" t="s">
        <v>170</v>
      </c>
      <c r="K9" s="410"/>
      <c r="L9" s="399"/>
    </row>
    <row r="10" spans="1:12" s="400" customFormat="1" ht="14.1" customHeight="1" x14ac:dyDescent="0.2">
      <c r="A10" s="396"/>
      <c r="B10" s="419"/>
      <c r="C10" s="85" t="s">
        <v>508</v>
      </c>
      <c r="D10" s="85"/>
      <c r="H10" s="85"/>
      <c r="I10" s="578">
        <f>GL!I16</f>
        <v>0</v>
      </c>
      <c r="J10" s="420"/>
      <c r="K10" s="410"/>
      <c r="L10" s="399"/>
    </row>
    <row r="11" spans="1:12" s="400" customFormat="1" ht="14.1" customHeight="1" x14ac:dyDescent="0.2">
      <c r="A11" s="396"/>
      <c r="B11" s="419"/>
      <c r="C11" s="85" t="s">
        <v>507</v>
      </c>
      <c r="H11" s="85"/>
      <c r="I11" s="578">
        <f>GL!I17</f>
        <v>0</v>
      </c>
      <c r="J11" s="420"/>
      <c r="K11" s="410"/>
      <c r="L11" s="399"/>
    </row>
    <row r="12" spans="1:12" s="400" customFormat="1" ht="14.1" customHeight="1" x14ac:dyDescent="0.2">
      <c r="A12" s="396"/>
      <c r="B12" s="419"/>
      <c r="C12" s="85" t="s">
        <v>509</v>
      </c>
      <c r="H12" s="85"/>
      <c r="I12" s="578">
        <f>GL!I18</f>
        <v>0</v>
      </c>
      <c r="J12" s="421"/>
      <c r="K12" s="410"/>
      <c r="L12" s="399"/>
    </row>
    <row r="13" spans="1:12" s="400" customFormat="1" ht="14.1" customHeight="1" x14ac:dyDescent="0.2">
      <c r="A13" s="396"/>
      <c r="B13" s="77" t="s">
        <v>14</v>
      </c>
      <c r="C13" s="400" t="s">
        <v>172</v>
      </c>
      <c r="J13" s="422"/>
      <c r="K13" s="410"/>
      <c r="L13" s="399"/>
    </row>
    <row r="14" spans="1:12" s="400" customFormat="1" ht="14.1" customHeight="1" x14ac:dyDescent="0.2">
      <c r="A14" s="396"/>
      <c r="B14" s="413"/>
      <c r="C14" s="414"/>
      <c r="D14" s="423"/>
      <c r="E14" s="395" t="s">
        <v>173</v>
      </c>
      <c r="F14" s="423"/>
      <c r="G14" s="424"/>
      <c r="H14" s="423"/>
      <c r="I14" s="415" t="s">
        <v>174</v>
      </c>
      <c r="J14" s="424"/>
      <c r="K14" s="410"/>
      <c r="L14" s="399"/>
    </row>
    <row r="15" spans="1:12" s="400" customFormat="1" ht="14.1" customHeight="1" x14ac:dyDescent="0.2">
      <c r="A15" s="396"/>
      <c r="B15" s="77" t="s">
        <v>16</v>
      </c>
      <c r="C15" s="400" t="s">
        <v>175</v>
      </c>
      <c r="J15" s="425"/>
      <c r="K15" s="410"/>
      <c r="L15" s="399"/>
    </row>
    <row r="16" spans="1:12" s="400" customFormat="1" ht="14.1" customHeight="1" x14ac:dyDescent="0.2">
      <c r="A16" s="396"/>
      <c r="B16" s="419"/>
      <c r="C16" s="891" t="s">
        <v>369</v>
      </c>
      <c r="D16" s="891"/>
      <c r="E16" s="891"/>
      <c r="F16" s="891"/>
      <c r="G16" s="891"/>
      <c r="H16" s="891"/>
      <c r="I16" s="892"/>
      <c r="J16" s="426"/>
      <c r="K16" s="410"/>
      <c r="L16" s="399"/>
    </row>
    <row r="17" spans="1:12" s="400" customFormat="1" ht="14.1" customHeight="1" x14ac:dyDescent="0.2">
      <c r="A17" s="396"/>
      <c r="B17" s="419"/>
      <c r="C17" s="893" t="s">
        <v>368</v>
      </c>
      <c r="D17" s="893"/>
      <c r="E17" s="893"/>
      <c r="F17" s="893"/>
      <c r="G17" s="893"/>
      <c r="H17" s="896"/>
      <c r="I17" s="897"/>
      <c r="J17" s="898"/>
      <c r="K17" s="410"/>
      <c r="L17" s="399"/>
    </row>
    <row r="18" spans="1:12" s="400" customFormat="1" ht="14.1" customHeight="1" x14ac:dyDescent="0.2">
      <c r="A18" s="396"/>
      <c r="B18" s="427" t="s">
        <v>17</v>
      </c>
      <c r="C18" s="428" t="s">
        <v>306</v>
      </c>
      <c r="D18" s="429"/>
      <c r="E18" s="429"/>
      <c r="F18" s="429"/>
      <c r="G18" s="430" t="s">
        <v>176</v>
      </c>
      <c r="H18" s="397"/>
      <c r="I18" s="430" t="s">
        <v>177</v>
      </c>
      <c r="J18" s="397"/>
      <c r="K18" s="410"/>
      <c r="L18" s="399"/>
    </row>
    <row r="19" spans="1:12" s="400" customFormat="1" ht="14.1" customHeight="1" x14ac:dyDescent="0.2">
      <c r="A19" s="396"/>
      <c r="B19" s="431"/>
      <c r="C19" s="431"/>
      <c r="D19" s="411"/>
      <c r="E19" s="411"/>
      <c r="F19" s="411"/>
      <c r="G19" s="432"/>
      <c r="H19" s="411"/>
      <c r="I19" s="432"/>
      <c r="J19" s="411"/>
      <c r="K19" s="410"/>
      <c r="L19" s="399"/>
    </row>
    <row r="20" spans="1:12" s="400" customFormat="1" ht="15.95" customHeight="1" x14ac:dyDescent="0.2">
      <c r="A20" s="408" t="s">
        <v>292</v>
      </c>
      <c r="B20" s="431"/>
      <c r="C20" s="431"/>
      <c r="D20" s="411"/>
      <c r="E20" s="411"/>
      <c r="F20" s="411"/>
      <c r="G20" s="411"/>
      <c r="H20" s="411"/>
      <c r="I20" s="411"/>
      <c r="J20" s="411"/>
      <c r="K20" s="410"/>
      <c r="L20" s="399"/>
    </row>
    <row r="21" spans="1:12" s="400" customFormat="1" ht="14.1" customHeight="1" x14ac:dyDescent="0.2">
      <c r="A21" s="396"/>
      <c r="B21" s="70" t="s">
        <v>9</v>
      </c>
      <c r="C21" s="416" t="s">
        <v>178</v>
      </c>
      <c r="D21" s="416"/>
      <c r="E21" s="416"/>
      <c r="F21" s="416"/>
      <c r="G21" s="433" t="s">
        <v>179</v>
      </c>
      <c r="H21" s="434"/>
      <c r="I21" s="433" t="s">
        <v>180</v>
      </c>
      <c r="J21" s="434"/>
      <c r="K21" s="410"/>
      <c r="L21" s="399"/>
    </row>
    <row r="22" spans="1:12" s="400" customFormat="1" ht="14.1" customHeight="1" x14ac:dyDescent="0.2">
      <c r="A22" s="396"/>
      <c r="B22" s="77" t="s">
        <v>10</v>
      </c>
      <c r="C22" s="400" t="s">
        <v>556</v>
      </c>
      <c r="E22" s="435"/>
      <c r="F22" s="435"/>
      <c r="G22" s="435"/>
      <c r="H22" s="435"/>
      <c r="I22" s="435"/>
      <c r="J22" s="436"/>
      <c r="K22" s="410"/>
      <c r="L22" s="399"/>
    </row>
    <row r="23" spans="1:12" s="400" customFormat="1" ht="14.1" customHeight="1" x14ac:dyDescent="0.2">
      <c r="A23" s="396"/>
      <c r="B23" s="77" t="s">
        <v>11</v>
      </c>
      <c r="C23" s="85" t="s">
        <v>370</v>
      </c>
      <c r="G23" s="884"/>
      <c r="H23" s="885"/>
      <c r="I23" s="885"/>
      <c r="J23" s="886"/>
      <c r="K23" s="437"/>
      <c r="L23" s="399"/>
    </row>
    <row r="24" spans="1:12" s="400" customFormat="1" ht="14.1" customHeight="1" x14ac:dyDescent="0.2">
      <c r="A24" s="396"/>
      <c r="B24" s="77" t="s">
        <v>12</v>
      </c>
      <c r="C24" s="85" t="s">
        <v>557</v>
      </c>
      <c r="J24" s="412"/>
      <c r="K24" s="410"/>
      <c r="L24" s="399"/>
    </row>
    <row r="25" spans="1:12" s="400" customFormat="1" ht="14.1" customHeight="1" x14ac:dyDescent="0.2">
      <c r="A25" s="396"/>
      <c r="B25" s="75" t="s">
        <v>14</v>
      </c>
      <c r="C25" s="899" t="s">
        <v>367</v>
      </c>
      <c r="D25" s="900"/>
      <c r="E25" s="900"/>
      <c r="F25" s="900"/>
      <c r="G25" s="900"/>
      <c r="H25" s="900"/>
      <c r="I25" s="901"/>
      <c r="J25" s="397"/>
      <c r="K25" s="398"/>
      <c r="L25" s="399"/>
    </row>
    <row r="26" spans="1:12" s="400" customFormat="1" ht="14.1" customHeight="1" x14ac:dyDescent="0.2">
      <c r="A26" s="396"/>
      <c r="B26" s="431"/>
      <c r="C26" s="431"/>
      <c r="D26" s="411"/>
      <c r="E26" s="411"/>
      <c r="F26" s="411"/>
      <c r="G26" s="411"/>
      <c r="H26" s="411"/>
      <c r="I26" s="411"/>
      <c r="J26" s="411"/>
      <c r="K26" s="410"/>
      <c r="L26" s="399"/>
    </row>
    <row r="27" spans="1:12" s="400" customFormat="1" ht="15.95" customHeight="1" x14ac:dyDescent="0.2">
      <c r="A27" s="408" t="s">
        <v>293</v>
      </c>
      <c r="B27" s="409"/>
      <c r="C27" s="409"/>
      <c r="D27" s="410"/>
      <c r="E27" s="410"/>
      <c r="F27" s="410"/>
      <c r="G27" s="411"/>
      <c r="H27" s="411"/>
      <c r="I27" s="411"/>
      <c r="J27" s="411"/>
      <c r="K27" s="410"/>
      <c r="L27" s="399"/>
    </row>
    <row r="28" spans="1:12" s="400" customFormat="1" ht="14.1" customHeight="1" x14ac:dyDescent="0.2">
      <c r="A28" s="396"/>
      <c r="B28" s="70" t="s">
        <v>9</v>
      </c>
      <c r="C28" s="882" t="s">
        <v>181</v>
      </c>
      <c r="D28" s="882"/>
      <c r="E28" s="882"/>
      <c r="F28" s="882"/>
      <c r="G28" s="882"/>
      <c r="H28" s="882"/>
      <c r="I28" s="883"/>
      <c r="J28" s="397"/>
      <c r="K28" s="410"/>
      <c r="L28" s="399"/>
    </row>
    <row r="29" spans="1:12" s="400" customFormat="1" ht="14.1" customHeight="1" x14ac:dyDescent="0.2">
      <c r="A29" s="396"/>
      <c r="B29" s="419"/>
      <c r="C29" s="878" t="s">
        <v>430</v>
      </c>
      <c r="D29" s="878"/>
      <c r="E29" s="878"/>
      <c r="F29" s="878"/>
      <c r="G29" s="878"/>
      <c r="H29" s="878"/>
      <c r="I29" s="879"/>
      <c r="J29" s="412"/>
      <c r="K29" s="410"/>
      <c r="L29" s="399"/>
    </row>
    <row r="30" spans="1:12" s="400" customFormat="1" ht="14.1" customHeight="1" x14ac:dyDescent="0.2">
      <c r="A30" s="396"/>
      <c r="B30" s="77" t="s">
        <v>10</v>
      </c>
      <c r="C30" s="646" t="s">
        <v>431</v>
      </c>
      <c r="D30" s="646"/>
      <c r="E30" s="646"/>
      <c r="F30" s="646"/>
      <c r="G30" s="646"/>
      <c r="H30" s="646"/>
      <c r="I30" s="647"/>
      <c r="J30" s="426"/>
      <c r="K30" s="249" t="str">
        <f>IF(J30="n","If no, your effective date will be the inception date.","")</f>
        <v/>
      </c>
      <c r="L30" s="399"/>
    </row>
    <row r="31" spans="1:12" s="400" customFormat="1" ht="14.1" customHeight="1" x14ac:dyDescent="0.2">
      <c r="A31" s="396"/>
      <c r="B31" s="75" t="s">
        <v>11</v>
      </c>
      <c r="C31" s="902" t="s">
        <v>182</v>
      </c>
      <c r="D31" s="902"/>
      <c r="E31" s="902"/>
      <c r="F31" s="902"/>
      <c r="G31" s="902"/>
      <c r="H31" s="902"/>
      <c r="I31" s="903"/>
      <c r="J31" s="397"/>
      <c r="K31" s="398"/>
      <c r="L31" s="399"/>
    </row>
    <row r="32" spans="1:12" s="400" customFormat="1" ht="14.1" customHeight="1" x14ac:dyDescent="0.2">
      <c r="A32" s="396"/>
      <c r="B32" s="431"/>
      <c r="C32" s="431"/>
      <c r="D32" s="438"/>
      <c r="E32" s="438"/>
      <c r="F32" s="438"/>
      <c r="G32" s="438"/>
      <c r="H32" s="438"/>
      <c r="I32" s="438"/>
      <c r="J32" s="411"/>
      <c r="K32" s="410"/>
      <c r="L32" s="399"/>
    </row>
    <row r="33" spans="1:12" s="400" customFormat="1" ht="15.95" customHeight="1" x14ac:dyDescent="0.2">
      <c r="A33" s="408" t="s">
        <v>294</v>
      </c>
      <c r="B33" s="431"/>
      <c r="C33" s="431"/>
      <c r="D33" s="411"/>
      <c r="E33" s="411"/>
      <c r="F33" s="411"/>
      <c r="G33" s="411"/>
      <c r="H33" s="411"/>
      <c r="I33" s="411"/>
      <c r="J33" s="411"/>
      <c r="K33" s="410"/>
      <c r="L33" s="399"/>
    </row>
    <row r="34" spans="1:12" s="400" customFormat="1" ht="14.1" customHeight="1" x14ac:dyDescent="0.2">
      <c r="A34" s="396"/>
      <c r="B34" s="70" t="s">
        <v>9</v>
      </c>
      <c r="C34" s="120" t="s">
        <v>183</v>
      </c>
      <c r="D34" s="120"/>
      <c r="E34" s="120"/>
      <c r="F34" s="120"/>
      <c r="G34" s="120"/>
      <c r="H34" s="120"/>
      <c r="I34" s="120"/>
      <c r="J34" s="397"/>
      <c r="K34" s="398"/>
      <c r="L34" s="399"/>
    </row>
    <row r="35" spans="1:12" s="400" customFormat="1" ht="14.1" customHeight="1" x14ac:dyDescent="0.2">
      <c r="A35" s="396"/>
      <c r="B35" s="77" t="s">
        <v>10</v>
      </c>
      <c r="C35" s="85" t="s">
        <v>184</v>
      </c>
      <c r="D35" s="85"/>
      <c r="E35" s="85"/>
      <c r="F35" s="85"/>
      <c r="G35" s="85"/>
      <c r="H35" s="85"/>
      <c r="I35" s="85"/>
      <c r="J35" s="397"/>
      <c r="K35" s="398"/>
      <c r="L35" s="399"/>
    </row>
    <row r="36" spans="1:12" s="400" customFormat="1" ht="14.1" customHeight="1" x14ac:dyDescent="0.2">
      <c r="A36" s="396"/>
      <c r="B36" s="77" t="s">
        <v>11</v>
      </c>
      <c r="C36" s="85" t="s">
        <v>185</v>
      </c>
      <c r="D36" s="85"/>
      <c r="E36" s="85"/>
      <c r="F36" s="85"/>
      <c r="G36" s="85"/>
      <c r="H36" s="85"/>
      <c r="I36" s="85"/>
      <c r="J36" s="397"/>
      <c r="K36" s="398"/>
      <c r="L36" s="399"/>
    </row>
    <row r="37" spans="1:12" s="400" customFormat="1" ht="14.1" customHeight="1" x14ac:dyDescent="0.2">
      <c r="A37" s="396"/>
      <c r="B37" s="77" t="s">
        <v>12</v>
      </c>
      <c r="C37" s="878" t="s">
        <v>551</v>
      </c>
      <c r="D37" s="878"/>
      <c r="E37" s="878"/>
      <c r="F37" s="878"/>
      <c r="G37" s="878"/>
      <c r="H37" s="878"/>
      <c r="I37" s="878"/>
      <c r="J37" s="879"/>
      <c r="K37" s="410"/>
      <c r="L37" s="399"/>
    </row>
    <row r="38" spans="1:12" s="400" customFormat="1" ht="14.1" customHeight="1" x14ac:dyDescent="0.2">
      <c r="A38" s="396"/>
      <c r="B38" s="77"/>
      <c r="C38" s="85" t="s">
        <v>171</v>
      </c>
      <c r="D38" s="894" t="s">
        <v>186</v>
      </c>
      <c r="E38" s="894"/>
      <c r="F38" s="894"/>
      <c r="G38" s="894"/>
      <c r="H38" s="894"/>
      <c r="I38" s="895"/>
      <c r="J38" s="397"/>
      <c r="K38" s="398"/>
      <c r="L38" s="399"/>
    </row>
    <row r="39" spans="1:12" s="400" customFormat="1" ht="14.1" customHeight="1" x14ac:dyDescent="0.2">
      <c r="A39" s="396"/>
      <c r="B39" s="77"/>
      <c r="C39" s="85" t="s">
        <v>187</v>
      </c>
      <c r="D39" s="894" t="s">
        <v>188</v>
      </c>
      <c r="E39" s="894"/>
      <c r="F39" s="894"/>
      <c r="G39" s="894"/>
      <c r="H39" s="894"/>
      <c r="I39" s="895"/>
      <c r="J39" s="397"/>
      <c r="K39" s="398"/>
      <c r="L39" s="399"/>
    </row>
    <row r="40" spans="1:12" s="400" customFormat="1" ht="27.95" customHeight="1" x14ac:dyDescent="0.2">
      <c r="A40" s="396"/>
      <c r="B40" s="75"/>
      <c r="C40" s="118" t="s">
        <v>189</v>
      </c>
      <c r="D40" s="874" t="s">
        <v>555</v>
      </c>
      <c r="E40" s="874"/>
      <c r="F40" s="874"/>
      <c r="G40" s="874"/>
      <c r="H40" s="874"/>
      <c r="I40" s="875"/>
      <c r="J40" s="397"/>
      <c r="K40" s="398"/>
      <c r="L40" s="399"/>
    </row>
    <row r="41" spans="1:12" s="400" customFormat="1" ht="14.1" customHeight="1" x14ac:dyDescent="0.2">
      <c r="A41" s="439"/>
      <c r="B41" s="440"/>
      <c r="C41" s="441"/>
      <c r="D41" s="442"/>
      <c r="E41" s="442"/>
      <c r="F41" s="442"/>
      <c r="G41" s="442"/>
      <c r="H41" s="442"/>
      <c r="I41" s="442"/>
      <c r="J41" s="442"/>
      <c r="K41" s="443"/>
      <c r="L41" s="444"/>
    </row>
    <row r="42" spans="1:12" s="400" customFormat="1" ht="15.95" customHeight="1" x14ac:dyDescent="0.2">
      <c r="A42" s="445" t="s">
        <v>295</v>
      </c>
      <c r="B42" s="446"/>
      <c r="C42" s="447"/>
      <c r="D42" s="448"/>
      <c r="E42" s="448"/>
      <c r="F42" s="448"/>
      <c r="G42" s="448"/>
      <c r="H42" s="448"/>
      <c r="I42" s="448"/>
      <c r="J42" s="448"/>
      <c r="K42" s="449"/>
      <c r="L42" s="450"/>
    </row>
    <row r="43" spans="1:12" s="400" customFormat="1" ht="14.1" customHeight="1" x14ac:dyDescent="0.2">
      <c r="A43" s="396"/>
      <c r="B43" s="70" t="s">
        <v>9</v>
      </c>
      <c r="C43" s="880" t="s">
        <v>190</v>
      </c>
      <c r="D43" s="880"/>
      <c r="E43" s="880"/>
      <c r="F43" s="880"/>
      <c r="G43" s="880"/>
      <c r="H43" s="880"/>
      <c r="I43" s="880"/>
      <c r="J43" s="881"/>
      <c r="K43" s="432"/>
      <c r="L43" s="399"/>
    </row>
    <row r="44" spans="1:12" s="400" customFormat="1" ht="14.1" customHeight="1" x14ac:dyDescent="0.2">
      <c r="A44" s="396"/>
      <c r="B44" s="419"/>
      <c r="C44" s="400" t="s">
        <v>171</v>
      </c>
      <c r="D44" s="400" t="s">
        <v>191</v>
      </c>
      <c r="J44" s="397"/>
      <c r="K44" s="398"/>
      <c r="L44" s="399"/>
    </row>
    <row r="45" spans="1:12" s="400" customFormat="1" ht="14.1" customHeight="1" x14ac:dyDescent="0.2">
      <c r="A45" s="396"/>
      <c r="B45" s="419"/>
      <c r="C45" s="400" t="s">
        <v>192</v>
      </c>
      <c r="D45" s="400" t="s">
        <v>193</v>
      </c>
      <c r="J45" s="397"/>
      <c r="K45" s="398"/>
      <c r="L45" s="399"/>
    </row>
    <row r="46" spans="1:12" s="400" customFormat="1" ht="14.1" customHeight="1" x14ac:dyDescent="0.2">
      <c r="A46" s="396"/>
      <c r="B46" s="419"/>
      <c r="C46" s="400" t="s">
        <v>189</v>
      </c>
      <c r="D46" s="400" t="s">
        <v>194</v>
      </c>
      <c r="J46" s="426"/>
      <c r="K46" s="398"/>
      <c r="L46" s="399"/>
    </row>
    <row r="47" spans="1:12" s="400" customFormat="1" ht="12.75" x14ac:dyDescent="0.2">
      <c r="A47" s="396"/>
      <c r="B47" s="419" t="s">
        <v>10</v>
      </c>
      <c r="C47" s="646" t="s">
        <v>552</v>
      </c>
      <c r="D47" s="646"/>
      <c r="E47" s="646"/>
      <c r="F47" s="646"/>
      <c r="G47" s="646"/>
      <c r="H47" s="646"/>
      <c r="I47" s="647"/>
      <c r="J47" s="426"/>
      <c r="K47" s="398"/>
      <c r="L47" s="399"/>
    </row>
    <row r="48" spans="1:12" s="400" customFormat="1" ht="14.1" customHeight="1" x14ac:dyDescent="0.2">
      <c r="A48" s="396"/>
      <c r="B48" s="70" t="s">
        <v>11</v>
      </c>
      <c r="C48" s="876" t="s">
        <v>195</v>
      </c>
      <c r="D48" s="876"/>
      <c r="E48" s="876"/>
      <c r="F48" s="876"/>
      <c r="G48" s="876"/>
      <c r="H48" s="876"/>
      <c r="I48" s="877"/>
      <c r="J48" s="397"/>
      <c r="K48" s="398"/>
      <c r="L48" s="399"/>
    </row>
    <row r="49" spans="1:12" s="400" customFormat="1" ht="14.1" customHeight="1" x14ac:dyDescent="0.2">
      <c r="A49" s="396"/>
      <c r="B49" s="77" t="s">
        <v>12</v>
      </c>
      <c r="C49" s="85" t="s">
        <v>196</v>
      </c>
      <c r="D49" s="451"/>
      <c r="E49" s="451"/>
      <c r="F49" s="451"/>
      <c r="G49" s="451"/>
      <c r="H49" s="451"/>
      <c r="I49" s="451"/>
      <c r="J49" s="397"/>
      <c r="K49" s="398"/>
      <c r="L49" s="399"/>
    </row>
    <row r="50" spans="1:12" s="400" customFormat="1" ht="14.1" customHeight="1" x14ac:dyDescent="0.2">
      <c r="A50" s="396"/>
      <c r="B50" s="77" t="s">
        <v>14</v>
      </c>
      <c r="C50" s="85" t="s">
        <v>197</v>
      </c>
      <c r="D50" s="451"/>
      <c r="E50" s="451"/>
      <c r="F50" s="451"/>
      <c r="G50" s="451"/>
      <c r="H50" s="451"/>
      <c r="I50" s="451"/>
      <c r="J50" s="452"/>
      <c r="K50" s="410"/>
      <c r="L50" s="399"/>
    </row>
    <row r="51" spans="1:12" s="400" customFormat="1" ht="14.1" customHeight="1" x14ac:dyDescent="0.2">
      <c r="A51" s="396"/>
      <c r="B51" s="75" t="s">
        <v>16</v>
      </c>
      <c r="C51" s="874" t="s">
        <v>371</v>
      </c>
      <c r="D51" s="874"/>
      <c r="E51" s="874"/>
      <c r="F51" s="874"/>
      <c r="G51" s="874"/>
      <c r="H51" s="874"/>
      <c r="I51" s="875"/>
      <c r="J51" s="397"/>
      <c r="K51" s="398"/>
      <c r="L51" s="399"/>
    </row>
    <row r="52" spans="1:12" s="400" customFormat="1" ht="14.1" customHeight="1" x14ac:dyDescent="0.2">
      <c r="A52" s="396"/>
      <c r="B52" s="77" t="s">
        <v>17</v>
      </c>
      <c r="C52" s="876" t="s">
        <v>198</v>
      </c>
      <c r="D52" s="876"/>
      <c r="E52" s="876"/>
      <c r="F52" s="876"/>
      <c r="G52" s="876"/>
      <c r="H52" s="876"/>
      <c r="I52" s="877"/>
      <c r="J52" s="425"/>
      <c r="K52" s="398"/>
      <c r="L52" s="399"/>
    </row>
    <row r="53" spans="1:12" s="400" customFormat="1" ht="27.95" customHeight="1" x14ac:dyDescent="0.2">
      <c r="A53" s="396"/>
      <c r="B53" s="119" t="s">
        <v>18</v>
      </c>
      <c r="C53" s="917" t="s">
        <v>199</v>
      </c>
      <c r="D53" s="917"/>
      <c r="E53" s="917"/>
      <c r="F53" s="917"/>
      <c r="G53" s="917"/>
      <c r="H53" s="917"/>
      <c r="I53" s="918"/>
      <c r="J53" s="426"/>
      <c r="K53" s="398"/>
      <c r="L53" s="399"/>
    </row>
    <row r="54" spans="1:12" s="400" customFormat="1" ht="14.1" customHeight="1" x14ac:dyDescent="0.2">
      <c r="A54" s="396"/>
      <c r="B54" s="427" t="s">
        <v>20</v>
      </c>
      <c r="C54" s="917" t="s">
        <v>310</v>
      </c>
      <c r="D54" s="917"/>
      <c r="E54" s="917"/>
      <c r="F54" s="917"/>
      <c r="G54" s="917"/>
      <c r="H54" s="917"/>
      <c r="I54" s="918"/>
      <c r="J54" s="397"/>
      <c r="K54" s="398"/>
      <c r="L54" s="399"/>
    </row>
    <row r="55" spans="1:12" s="400" customFormat="1" ht="42" customHeight="1" x14ac:dyDescent="0.2">
      <c r="A55" s="396"/>
      <c r="B55" s="75" t="s">
        <v>124</v>
      </c>
      <c r="C55" s="874" t="s">
        <v>534</v>
      </c>
      <c r="D55" s="874"/>
      <c r="E55" s="874"/>
      <c r="F55" s="874"/>
      <c r="G55" s="874"/>
      <c r="H55" s="874"/>
      <c r="I55" s="875"/>
      <c r="J55" s="397"/>
      <c r="K55" s="398"/>
      <c r="L55" s="399"/>
    </row>
    <row r="56" spans="1:12" s="400" customFormat="1" ht="27.95" customHeight="1" x14ac:dyDescent="0.2">
      <c r="A56" s="396"/>
      <c r="B56" s="427" t="s">
        <v>126</v>
      </c>
      <c r="C56" s="917" t="s">
        <v>200</v>
      </c>
      <c r="D56" s="917"/>
      <c r="E56" s="917"/>
      <c r="F56" s="917"/>
      <c r="G56" s="917"/>
      <c r="H56" s="917"/>
      <c r="I56" s="918"/>
      <c r="J56" s="397"/>
      <c r="K56" s="398"/>
      <c r="L56" s="399"/>
    </row>
    <row r="57" spans="1:12" s="400" customFormat="1" ht="42" customHeight="1" x14ac:dyDescent="0.2">
      <c r="A57" s="396"/>
      <c r="B57" s="79" t="s">
        <v>128</v>
      </c>
      <c r="C57" s="874" t="s">
        <v>201</v>
      </c>
      <c r="D57" s="874"/>
      <c r="E57" s="874"/>
      <c r="F57" s="874"/>
      <c r="G57" s="874"/>
      <c r="H57" s="874"/>
      <c r="I57" s="875"/>
      <c r="J57" s="397"/>
      <c r="K57" s="398"/>
      <c r="L57" s="399"/>
    </row>
    <row r="58" spans="1:12" s="400" customFormat="1" ht="14.1" customHeight="1" x14ac:dyDescent="0.2">
      <c r="A58" s="396"/>
      <c r="B58" s="78" t="s">
        <v>130</v>
      </c>
      <c r="C58" s="120" t="s">
        <v>202</v>
      </c>
      <c r="D58" s="148"/>
      <c r="E58" s="148"/>
      <c r="F58" s="148"/>
      <c r="G58" s="148"/>
      <c r="H58" s="148"/>
      <c r="I58" s="149"/>
      <c r="J58" s="397"/>
      <c r="K58" s="398"/>
      <c r="L58" s="399"/>
    </row>
    <row r="59" spans="1:12" s="400" customFormat="1" ht="27.95" customHeight="1" x14ac:dyDescent="0.2">
      <c r="A59" s="396"/>
      <c r="B59" s="121" t="s">
        <v>133</v>
      </c>
      <c r="C59" s="646" t="s">
        <v>560</v>
      </c>
      <c r="D59" s="646"/>
      <c r="E59" s="646"/>
      <c r="F59" s="646"/>
      <c r="G59" s="646"/>
      <c r="H59" s="646"/>
      <c r="I59" s="647"/>
      <c r="J59" s="397"/>
      <c r="K59" s="398"/>
      <c r="L59" s="399"/>
    </row>
    <row r="60" spans="1:12" s="400" customFormat="1" ht="14.1" customHeight="1" x14ac:dyDescent="0.2">
      <c r="A60" s="396"/>
      <c r="B60" s="75" t="s">
        <v>535</v>
      </c>
      <c r="C60" s="374" t="s">
        <v>553</v>
      </c>
      <c r="D60" s="453"/>
      <c r="E60" s="453"/>
      <c r="F60" s="453"/>
      <c r="G60" s="453"/>
      <c r="H60" s="453"/>
      <c r="I60" s="454"/>
      <c r="J60" s="455"/>
      <c r="K60" s="398"/>
      <c r="L60" s="399"/>
    </row>
    <row r="61" spans="1:12" s="400" customFormat="1" ht="14.1" customHeight="1" x14ac:dyDescent="0.2">
      <c r="A61" s="439"/>
      <c r="B61" s="440"/>
      <c r="C61" s="456"/>
      <c r="D61" s="457"/>
      <c r="E61" s="457"/>
      <c r="F61" s="457"/>
      <c r="G61" s="457"/>
      <c r="H61" s="457"/>
      <c r="I61" s="458"/>
      <c r="J61" s="442"/>
      <c r="K61" s="459"/>
      <c r="L61" s="444"/>
    </row>
    <row r="62" spans="1:12" s="400" customFormat="1" ht="15.95" customHeight="1" x14ac:dyDescent="0.2">
      <c r="A62" s="445" t="s">
        <v>432</v>
      </c>
      <c r="B62" s="446"/>
      <c r="C62" s="460"/>
      <c r="D62" s="461"/>
      <c r="E62" s="462"/>
      <c r="F62" s="462"/>
      <c r="G62" s="462"/>
      <c r="H62" s="462"/>
      <c r="I62" s="463"/>
      <c r="J62" s="448"/>
      <c r="K62" s="464"/>
      <c r="L62" s="450"/>
    </row>
    <row r="63" spans="1:12" s="400" customFormat="1" ht="26.65" customHeight="1" x14ac:dyDescent="0.2">
      <c r="A63" s="396"/>
      <c r="B63" s="70" t="s">
        <v>9</v>
      </c>
      <c r="C63" s="876" t="s">
        <v>433</v>
      </c>
      <c r="D63" s="882"/>
      <c r="E63" s="882"/>
      <c r="F63" s="882"/>
      <c r="G63" s="882"/>
      <c r="H63" s="882"/>
      <c r="I63" s="883"/>
      <c r="J63" s="397"/>
      <c r="K63" s="398"/>
      <c r="L63" s="399"/>
    </row>
    <row r="64" spans="1:12" s="400" customFormat="1" ht="14.1" customHeight="1" x14ac:dyDescent="0.2">
      <c r="A64" s="396"/>
      <c r="B64" s="77" t="s">
        <v>10</v>
      </c>
      <c r="C64" s="646" t="s">
        <v>375</v>
      </c>
      <c r="D64" s="646"/>
      <c r="E64" s="646"/>
      <c r="F64" s="646"/>
      <c r="G64" s="646"/>
      <c r="H64" s="646"/>
      <c r="I64" s="647"/>
      <c r="J64" s="397"/>
      <c r="K64" s="398"/>
      <c r="L64" s="399"/>
    </row>
    <row r="65" spans="1:12" s="400" customFormat="1" ht="14.1" customHeight="1" x14ac:dyDescent="0.2">
      <c r="A65" s="396"/>
      <c r="B65" s="77" t="s">
        <v>11</v>
      </c>
      <c r="C65" s="874" t="s">
        <v>434</v>
      </c>
      <c r="D65" s="902"/>
      <c r="E65" s="902"/>
      <c r="F65" s="902"/>
      <c r="G65" s="902"/>
      <c r="H65" s="902"/>
      <c r="I65" s="903"/>
      <c r="J65" s="397"/>
      <c r="K65" s="398"/>
      <c r="L65" s="399"/>
    </row>
    <row r="66" spans="1:12" s="400" customFormat="1" ht="24.75" customHeight="1" x14ac:dyDescent="0.2">
      <c r="A66" s="396"/>
      <c r="B66" s="70" t="s">
        <v>12</v>
      </c>
      <c r="C66" s="876" t="s">
        <v>554</v>
      </c>
      <c r="D66" s="876"/>
      <c r="E66" s="876"/>
      <c r="F66" s="876"/>
      <c r="G66" s="876"/>
      <c r="H66" s="876"/>
      <c r="I66" s="877"/>
      <c r="J66" s="397"/>
      <c r="K66" s="398"/>
      <c r="L66" s="399"/>
    </row>
    <row r="67" spans="1:12" s="400" customFormat="1" ht="24" customHeight="1" x14ac:dyDescent="0.2">
      <c r="A67" s="465"/>
      <c r="B67" s="77" t="s">
        <v>14</v>
      </c>
      <c r="C67" s="646" t="s">
        <v>374</v>
      </c>
      <c r="D67" s="646"/>
      <c r="E67" s="646"/>
      <c r="F67" s="646"/>
      <c r="G67" s="646"/>
      <c r="H67" s="646"/>
      <c r="I67" s="646"/>
      <c r="J67" s="397"/>
      <c r="K67" s="398"/>
      <c r="L67" s="399"/>
    </row>
    <row r="68" spans="1:12" s="400" customFormat="1" ht="14.1" customHeight="1" x14ac:dyDescent="0.2">
      <c r="A68" s="396"/>
      <c r="B68" s="77" t="s">
        <v>16</v>
      </c>
      <c r="C68" s="887" t="s">
        <v>204</v>
      </c>
      <c r="D68" s="887"/>
      <c r="E68" s="887"/>
      <c r="F68" s="887"/>
      <c r="G68" s="887"/>
      <c r="H68" s="887"/>
      <c r="I68" s="887"/>
      <c r="J68" s="888"/>
      <c r="K68" s="410"/>
      <c r="L68" s="399"/>
    </row>
    <row r="69" spans="1:12" s="400" customFormat="1" ht="14.1" customHeight="1" x14ac:dyDescent="0.2">
      <c r="A69" s="396"/>
      <c r="B69" s="419"/>
      <c r="C69" s="400" t="s">
        <v>171</v>
      </c>
      <c r="D69" s="400" t="s">
        <v>205</v>
      </c>
      <c r="G69" s="466"/>
      <c r="J69" s="397"/>
      <c r="K69" s="410" t="str">
        <f>IF(J69="y","If yes, please attach a copy or verify that procedures are posted on website.","")</f>
        <v/>
      </c>
      <c r="L69" s="399"/>
    </row>
    <row r="70" spans="1:12" s="400" customFormat="1" ht="14.1" customHeight="1" x14ac:dyDescent="0.2">
      <c r="A70" s="396"/>
      <c r="B70" s="419"/>
      <c r="C70" s="400" t="s">
        <v>192</v>
      </c>
      <c r="D70" s="400" t="s">
        <v>206</v>
      </c>
      <c r="J70" s="397"/>
      <c r="K70" s="410" t="str">
        <f>IF(J70="y","If yes, please attach a copy or verify that procedures are posted on website.","")</f>
        <v/>
      </c>
      <c r="L70" s="399"/>
    </row>
    <row r="71" spans="1:12" s="400" customFormat="1" ht="14.1" customHeight="1" x14ac:dyDescent="0.2">
      <c r="A71" s="396"/>
      <c r="B71" s="419"/>
      <c r="C71" s="85" t="s">
        <v>231</v>
      </c>
      <c r="D71" s="400" t="s">
        <v>207</v>
      </c>
      <c r="J71" s="397"/>
      <c r="K71" s="410" t="str">
        <f>IF(J71="y","If yes, please attach a copy or verify that procedures are posted on website.","")</f>
        <v/>
      </c>
      <c r="L71" s="399"/>
    </row>
    <row r="72" spans="1:12" s="400" customFormat="1" ht="14.1" customHeight="1" x14ac:dyDescent="0.2">
      <c r="A72" s="396"/>
      <c r="B72" s="70" t="s">
        <v>17</v>
      </c>
      <c r="C72" s="880" t="s">
        <v>208</v>
      </c>
      <c r="D72" s="880"/>
      <c r="E72" s="880"/>
      <c r="F72" s="880"/>
      <c r="G72" s="880"/>
      <c r="H72" s="880"/>
      <c r="I72" s="880"/>
      <c r="J72" s="881"/>
      <c r="K72" s="410"/>
      <c r="L72" s="399"/>
    </row>
    <row r="73" spans="1:12" s="400" customFormat="1" ht="14.1" customHeight="1" x14ac:dyDescent="0.2">
      <c r="A73" s="396"/>
      <c r="B73" s="419"/>
      <c r="C73" s="400" t="s">
        <v>171</v>
      </c>
      <c r="D73" s="85" t="s">
        <v>505</v>
      </c>
      <c r="E73" s="467"/>
      <c r="G73" s="14"/>
      <c r="I73" s="422"/>
      <c r="J73" s="468"/>
      <c r="K73" s="398"/>
      <c r="L73" s="399"/>
    </row>
    <row r="74" spans="1:12" s="400" customFormat="1" ht="14.1" customHeight="1" x14ac:dyDescent="0.2">
      <c r="A74" s="396"/>
      <c r="B74" s="413"/>
      <c r="C74" s="423" t="s">
        <v>192</v>
      </c>
      <c r="D74" s="118" t="s">
        <v>506</v>
      </c>
      <c r="E74" s="394"/>
      <c r="F74" s="423"/>
      <c r="G74" s="469"/>
      <c r="H74" s="423"/>
      <c r="I74" s="470"/>
      <c r="J74" s="468"/>
      <c r="K74" s="398"/>
      <c r="L74" s="399"/>
    </row>
    <row r="75" spans="1:12" s="400" customFormat="1" ht="14.1" customHeight="1" x14ac:dyDescent="0.2">
      <c r="A75" s="396"/>
      <c r="B75" s="77" t="s">
        <v>18</v>
      </c>
      <c r="C75" s="878" t="s">
        <v>376</v>
      </c>
      <c r="D75" s="887"/>
      <c r="E75" s="887"/>
      <c r="F75" s="887"/>
      <c r="G75" s="887"/>
      <c r="H75" s="887"/>
      <c r="I75" s="888"/>
      <c r="J75" s="425"/>
      <c r="K75" s="410"/>
      <c r="L75" s="399"/>
    </row>
    <row r="76" spans="1:12" s="400" customFormat="1" ht="14.1" customHeight="1" x14ac:dyDescent="0.2">
      <c r="A76" s="396"/>
      <c r="B76" s="419"/>
      <c r="C76" s="85" t="s">
        <v>538</v>
      </c>
      <c r="G76" s="85"/>
      <c r="I76" s="466"/>
      <c r="J76" s="397"/>
      <c r="K76" s="398"/>
      <c r="L76" s="399"/>
    </row>
    <row r="77" spans="1:12" s="400" customFormat="1" ht="14.1" customHeight="1" x14ac:dyDescent="0.2">
      <c r="A77" s="396"/>
      <c r="B77" s="77" t="s">
        <v>20</v>
      </c>
      <c r="C77" s="400" t="s">
        <v>209</v>
      </c>
      <c r="G77" s="466"/>
      <c r="I77" s="466"/>
      <c r="J77" s="471"/>
      <c r="K77" s="410"/>
      <c r="L77" s="399"/>
    </row>
    <row r="78" spans="1:12" s="400" customFormat="1" ht="14.1" customHeight="1" x14ac:dyDescent="0.2">
      <c r="A78" s="396"/>
      <c r="B78" s="77" t="s">
        <v>124</v>
      </c>
      <c r="C78" s="400" t="s">
        <v>210</v>
      </c>
      <c r="J78" s="472"/>
      <c r="K78" s="410"/>
      <c r="L78" s="399"/>
    </row>
    <row r="79" spans="1:12" s="400" customFormat="1" ht="14.1" customHeight="1" x14ac:dyDescent="0.2">
      <c r="A79" s="396"/>
      <c r="B79" s="70" t="s">
        <v>126</v>
      </c>
      <c r="C79" s="880" t="s">
        <v>211</v>
      </c>
      <c r="D79" s="880"/>
      <c r="E79" s="880"/>
      <c r="F79" s="880"/>
      <c r="G79" s="880"/>
      <c r="H79" s="880"/>
      <c r="I79" s="880"/>
      <c r="J79" s="881"/>
      <c r="K79" s="410"/>
      <c r="L79" s="399"/>
    </row>
    <row r="80" spans="1:12" s="400" customFormat="1" ht="14.1" customHeight="1" x14ac:dyDescent="0.2">
      <c r="A80" s="396"/>
      <c r="B80" s="419"/>
      <c r="C80" s="473"/>
      <c r="E80" s="907" t="s">
        <v>212</v>
      </c>
      <c r="F80" s="908"/>
      <c r="G80" s="397"/>
      <c r="H80" s="909" t="s">
        <v>213</v>
      </c>
      <c r="I80" s="908"/>
      <c r="J80" s="397"/>
      <c r="K80" s="410"/>
      <c r="L80" s="399"/>
    </row>
    <row r="81" spans="1:17" s="400" customFormat="1" ht="14.1" customHeight="1" x14ac:dyDescent="0.2">
      <c r="A81" s="396"/>
      <c r="B81" s="419"/>
      <c r="C81" s="473"/>
      <c r="E81" s="907" t="s">
        <v>214</v>
      </c>
      <c r="F81" s="908"/>
      <c r="G81" s="397"/>
      <c r="H81" s="909" t="s">
        <v>215</v>
      </c>
      <c r="I81" s="908"/>
      <c r="J81" s="397"/>
      <c r="K81" s="410"/>
      <c r="L81" s="399"/>
    </row>
    <row r="82" spans="1:17" s="400" customFormat="1" ht="14.1" customHeight="1" x14ac:dyDescent="0.2">
      <c r="A82" s="396"/>
      <c r="B82" s="419"/>
      <c r="C82" s="473"/>
      <c r="E82" s="907" t="s">
        <v>216</v>
      </c>
      <c r="F82" s="908"/>
      <c r="G82" s="397"/>
      <c r="H82" s="909" t="s">
        <v>217</v>
      </c>
      <c r="I82" s="908"/>
      <c r="J82" s="397"/>
      <c r="K82" s="410"/>
      <c r="L82" s="399"/>
    </row>
    <row r="83" spans="1:17" s="400" customFormat="1" ht="14.1" customHeight="1" x14ac:dyDescent="0.2">
      <c r="A83" s="396"/>
      <c r="B83" s="413"/>
      <c r="C83" s="414"/>
      <c r="D83" s="913" t="s">
        <v>218</v>
      </c>
      <c r="E83" s="913"/>
      <c r="F83" s="914"/>
      <c r="G83" s="397"/>
      <c r="H83" s="915" t="s">
        <v>219</v>
      </c>
      <c r="I83" s="914"/>
      <c r="J83" s="397"/>
      <c r="K83" s="410"/>
      <c r="L83" s="399"/>
    </row>
    <row r="84" spans="1:17" s="400" customFormat="1" ht="14.1" customHeight="1" x14ac:dyDescent="0.2">
      <c r="A84" s="396"/>
      <c r="B84" s="77" t="s">
        <v>128</v>
      </c>
      <c r="C84" s="400" t="s">
        <v>220</v>
      </c>
      <c r="J84" s="425"/>
      <c r="K84" s="410" t="str">
        <f>IF(J84="n","We strongly recommend that you do.","")</f>
        <v/>
      </c>
      <c r="L84" s="399"/>
    </row>
    <row r="85" spans="1:17" s="400" customFormat="1" ht="14.1" customHeight="1" x14ac:dyDescent="0.2">
      <c r="A85" s="396"/>
      <c r="B85" s="77" t="s">
        <v>130</v>
      </c>
      <c r="C85" s="400" t="s">
        <v>221</v>
      </c>
      <c r="J85" s="397"/>
      <c r="K85" s="410" t="str">
        <f>IF(J85="n", "We strongly recommend that you do.", "")</f>
        <v/>
      </c>
      <c r="L85" s="399"/>
    </row>
    <row r="86" spans="1:17" s="400" customFormat="1" ht="14.1" customHeight="1" x14ac:dyDescent="0.2">
      <c r="A86" s="396"/>
      <c r="B86" s="75" t="s">
        <v>133</v>
      </c>
      <c r="C86" s="118" t="s">
        <v>435</v>
      </c>
      <c r="D86" s="423"/>
      <c r="E86" s="423"/>
      <c r="F86" s="423"/>
      <c r="G86" s="423"/>
      <c r="H86" s="423"/>
      <c r="I86" s="423"/>
      <c r="J86" s="397"/>
      <c r="K86" s="410" t="str">
        <f>IF(J86="n", "We strongly recommend that you do.","")</f>
        <v/>
      </c>
      <c r="L86" s="399"/>
    </row>
    <row r="87" spans="1:17" s="400" customFormat="1" ht="14.1" customHeight="1" x14ac:dyDescent="0.2">
      <c r="A87" s="396"/>
      <c r="B87" s="474"/>
      <c r="C87" s="411"/>
      <c r="D87" s="411"/>
      <c r="E87" s="411"/>
      <c r="F87" s="411"/>
      <c r="G87" s="411"/>
      <c r="H87" s="411"/>
      <c r="I87" s="411"/>
      <c r="J87" s="432"/>
      <c r="K87" s="410"/>
      <c r="L87" s="399"/>
    </row>
    <row r="88" spans="1:17" s="477" customFormat="1" ht="14.1" customHeight="1" x14ac:dyDescent="0.2">
      <c r="A88" s="475"/>
      <c r="B88" s="910" t="s">
        <v>222</v>
      </c>
      <c r="C88" s="911"/>
      <c r="D88" s="911"/>
      <c r="E88" s="911"/>
      <c r="F88" s="911"/>
      <c r="G88" s="911"/>
      <c r="H88" s="911"/>
      <c r="I88" s="911"/>
      <c r="J88" s="912"/>
      <c r="K88" s="410"/>
      <c r="L88" s="476"/>
      <c r="M88" s="400"/>
      <c r="N88" s="400"/>
      <c r="O88" s="400"/>
      <c r="P88" s="400"/>
      <c r="Q88" s="400"/>
    </row>
    <row r="89" spans="1:17" s="400" customFormat="1" ht="42" customHeight="1" x14ac:dyDescent="0.2">
      <c r="A89" s="396"/>
      <c r="B89" s="910" t="s">
        <v>223</v>
      </c>
      <c r="C89" s="911"/>
      <c r="D89" s="911"/>
      <c r="E89" s="911"/>
      <c r="F89" s="911"/>
      <c r="G89" s="911"/>
      <c r="H89" s="911"/>
      <c r="I89" s="911"/>
      <c r="J89" s="912"/>
      <c r="K89" s="478"/>
      <c r="L89" s="399"/>
    </row>
    <row r="90" spans="1:17" s="400" customFormat="1" ht="14.1" customHeight="1" x14ac:dyDescent="0.2">
      <c r="A90" s="475"/>
      <c r="B90" s="479"/>
      <c r="C90" s="479"/>
      <c r="D90" s="479"/>
      <c r="E90" s="479"/>
      <c r="F90" s="479"/>
      <c r="G90" s="479"/>
      <c r="H90" s="479"/>
      <c r="I90" s="479"/>
      <c r="J90" s="479"/>
      <c r="K90" s="478"/>
      <c r="L90" s="399"/>
    </row>
    <row r="91" spans="1:17" s="477" customFormat="1" ht="15.95" customHeight="1" x14ac:dyDescent="0.2">
      <c r="A91" s="408" t="s">
        <v>296</v>
      </c>
      <c r="B91" s="431"/>
      <c r="C91" s="431"/>
      <c r="D91" s="411"/>
      <c r="E91" s="411"/>
      <c r="F91" s="411"/>
      <c r="G91" s="411"/>
      <c r="H91" s="411"/>
      <c r="I91" s="411"/>
      <c r="J91" s="411"/>
      <c r="K91" s="410"/>
      <c r="L91" s="476"/>
    </row>
    <row r="92" spans="1:17" s="400" customFormat="1" ht="27.95" customHeight="1" x14ac:dyDescent="0.2">
      <c r="A92" s="396"/>
      <c r="B92" s="78" t="s">
        <v>9</v>
      </c>
      <c r="C92" s="876" t="s">
        <v>225</v>
      </c>
      <c r="D92" s="876"/>
      <c r="E92" s="876"/>
      <c r="F92" s="876"/>
      <c r="G92" s="876"/>
      <c r="H92" s="876"/>
      <c r="I92" s="877"/>
      <c r="J92" s="397"/>
      <c r="K92" s="398"/>
      <c r="L92" s="399"/>
    </row>
    <row r="93" spans="1:17" s="400" customFormat="1" ht="27.95" customHeight="1" x14ac:dyDescent="0.2">
      <c r="A93" s="396"/>
      <c r="B93" s="77" t="s">
        <v>10</v>
      </c>
      <c r="C93" s="646" t="s">
        <v>226</v>
      </c>
      <c r="D93" s="646"/>
      <c r="E93" s="646"/>
      <c r="F93" s="646"/>
      <c r="G93" s="646"/>
      <c r="H93" s="646"/>
      <c r="I93" s="647"/>
      <c r="J93" s="397"/>
      <c r="K93" s="398"/>
      <c r="L93" s="399"/>
    </row>
    <row r="94" spans="1:17" s="400" customFormat="1" ht="27.95" customHeight="1" x14ac:dyDescent="0.2">
      <c r="A94" s="396"/>
      <c r="B94" s="77" t="s">
        <v>11</v>
      </c>
      <c r="C94" s="646" t="s">
        <v>227</v>
      </c>
      <c r="D94" s="646"/>
      <c r="E94" s="646"/>
      <c r="F94" s="646"/>
      <c r="G94" s="646"/>
      <c r="H94" s="646"/>
      <c r="I94" s="647"/>
      <c r="J94" s="397"/>
      <c r="K94" s="398"/>
      <c r="L94" s="399"/>
    </row>
    <row r="95" spans="1:17" s="400" customFormat="1" ht="14.1" customHeight="1" x14ac:dyDescent="0.2">
      <c r="A95" s="396"/>
      <c r="B95" s="77" t="s">
        <v>12</v>
      </c>
      <c r="C95" s="646" t="s">
        <v>502</v>
      </c>
      <c r="D95" s="646"/>
      <c r="E95" s="646"/>
      <c r="F95" s="646"/>
      <c r="G95" s="646"/>
      <c r="H95" s="646"/>
      <c r="I95" s="647"/>
      <c r="J95" s="426"/>
      <c r="K95" s="410" t="str">
        <f>IF(J95="y","If yes, please explain on a separate sheet.","")</f>
        <v/>
      </c>
      <c r="L95" s="399"/>
    </row>
    <row r="96" spans="1:17" s="482" customFormat="1" ht="42" customHeight="1" x14ac:dyDescent="0.2">
      <c r="A96" s="480"/>
      <c r="B96" s="904" t="s">
        <v>228</v>
      </c>
      <c r="C96" s="905"/>
      <c r="D96" s="905"/>
      <c r="E96" s="905"/>
      <c r="F96" s="905"/>
      <c r="G96" s="905"/>
      <c r="H96" s="905"/>
      <c r="I96" s="905"/>
      <c r="J96" s="906"/>
      <c r="K96" s="410"/>
      <c r="L96" s="481"/>
    </row>
    <row r="97" spans="1:12" s="400" customFormat="1" ht="15.75" customHeight="1" x14ac:dyDescent="0.2">
      <c r="A97" s="439"/>
      <c r="B97" s="441"/>
      <c r="C97" s="441"/>
      <c r="D97" s="442"/>
      <c r="E97" s="442"/>
      <c r="F97" s="442"/>
      <c r="G97" s="442"/>
      <c r="H97" s="442"/>
      <c r="I97" s="442"/>
      <c r="J97" s="442"/>
      <c r="K97" s="459"/>
      <c r="L97" s="444"/>
    </row>
    <row r="98" spans="1:12" s="400" customFormat="1" ht="15.75" customHeight="1" x14ac:dyDescent="0.2">
      <c r="B98" s="473"/>
      <c r="C98" s="473"/>
      <c r="K98" s="85"/>
    </row>
  </sheetData>
  <sheetProtection selectLockedCells="1"/>
  <mergeCells count="53">
    <mergeCell ref="F2:H2"/>
    <mergeCell ref="C79:J79"/>
    <mergeCell ref="C57:I57"/>
    <mergeCell ref="C53:I53"/>
    <mergeCell ref="C59:I59"/>
    <mergeCell ref="C64:I64"/>
    <mergeCell ref="C63:I63"/>
    <mergeCell ref="C56:I56"/>
    <mergeCell ref="C55:I55"/>
    <mergeCell ref="C54:I54"/>
    <mergeCell ref="C68:J68"/>
    <mergeCell ref="C72:J72"/>
    <mergeCell ref="C67:I67"/>
    <mergeCell ref="C65:I65"/>
    <mergeCell ref="C75:I75"/>
    <mergeCell ref="C66:I66"/>
    <mergeCell ref="B96:J96"/>
    <mergeCell ref="E82:F82"/>
    <mergeCell ref="E81:F81"/>
    <mergeCell ref="H80:I80"/>
    <mergeCell ref="H81:I81"/>
    <mergeCell ref="H82:I82"/>
    <mergeCell ref="E80:F80"/>
    <mergeCell ref="B88:J88"/>
    <mergeCell ref="B89:J89"/>
    <mergeCell ref="D83:F83"/>
    <mergeCell ref="H83:I83"/>
    <mergeCell ref="C92:I92"/>
    <mergeCell ref="C93:I93"/>
    <mergeCell ref="C94:I94"/>
    <mergeCell ref="C95:I95"/>
    <mergeCell ref="C30:I30"/>
    <mergeCell ref="D39:I39"/>
    <mergeCell ref="H17:J17"/>
    <mergeCell ref="C48:I48"/>
    <mergeCell ref="C28:I28"/>
    <mergeCell ref="C25:I25"/>
    <mergeCell ref="C29:I29"/>
    <mergeCell ref="C31:I31"/>
    <mergeCell ref="D38:I38"/>
    <mergeCell ref="C5:I5"/>
    <mergeCell ref="G23:J23"/>
    <mergeCell ref="C6:I6"/>
    <mergeCell ref="C7:I7"/>
    <mergeCell ref="D8:F8"/>
    <mergeCell ref="C16:I16"/>
    <mergeCell ref="C17:G17"/>
    <mergeCell ref="C51:I51"/>
    <mergeCell ref="C52:I52"/>
    <mergeCell ref="C37:J37"/>
    <mergeCell ref="C43:J43"/>
    <mergeCell ref="D40:I40"/>
    <mergeCell ref="C47:I47"/>
  </mergeCells>
  <phoneticPr fontId="0" type="noConversion"/>
  <conditionalFormatting sqref="H18">
    <cfRule type="containsBlanks" dxfId="112" priority="107">
      <formula>LEN(TRIM(H18))=0</formula>
    </cfRule>
    <cfRule type="containsText" dxfId="111" priority="106" operator="containsText" text="N">
      <formula>NOT(ISERROR(SEARCH("N",H18)))</formula>
    </cfRule>
    <cfRule type="containsText" dxfId="110" priority="105" operator="containsText" text="Y">
      <formula>NOT(ISERROR(SEARCH("Y",H18)))</formula>
    </cfRule>
  </conditionalFormatting>
  <conditionalFormatting sqref="J5 J51:J54 J56:J59">
    <cfRule type="containsText" dxfId="105" priority="12" operator="containsText" text="y">
      <formula>NOT(ISERROR(SEARCH("y",J5)))</formula>
    </cfRule>
    <cfRule type="containsText" dxfId="104" priority="11" operator="containsText" text="n">
      <formula>NOT(ISERROR(SEARCH("n",J5)))</formula>
    </cfRule>
  </conditionalFormatting>
  <conditionalFormatting sqref="J5:J6">
    <cfRule type="containsBlanks" dxfId="103" priority="119">
      <formula>LEN(TRIM(J5))=0</formula>
    </cfRule>
  </conditionalFormatting>
  <conditionalFormatting sqref="J6">
    <cfRule type="containsText" dxfId="102" priority="118" operator="containsText" text="N">
      <formula>NOT(ISERROR(SEARCH("N",J6)))</formula>
    </cfRule>
    <cfRule type="containsText" dxfId="101" priority="117" operator="containsText" text="Y">
      <formula>NOT(ISERROR(SEARCH("Y",J6)))</formula>
    </cfRule>
  </conditionalFormatting>
  <conditionalFormatting sqref="J7:J8 G8 J10:J12 G14 J14 H21 J21:J22 G23:J23 J24 J29 J77:J78">
    <cfRule type="notContainsBlanks" dxfId="100" priority="3">
      <formula>LEN(TRIM(G7))&gt;0</formula>
    </cfRule>
  </conditionalFormatting>
  <conditionalFormatting sqref="J15:J16">
    <cfRule type="containsText" dxfId="99" priority="112" operator="containsText" text="N">
      <formula>NOT(ISERROR(SEARCH("N",J15)))</formula>
    </cfRule>
    <cfRule type="containsText" dxfId="98" priority="111" operator="containsText" text="Y">
      <formula>NOT(ISERROR(SEARCH("Y",J15)))</formula>
    </cfRule>
    <cfRule type="containsBlanks" dxfId="97" priority="113">
      <formula>LEN(TRIM(J15))=0</formula>
    </cfRule>
  </conditionalFormatting>
  <conditionalFormatting sqref="J18">
    <cfRule type="containsText" dxfId="95" priority="109" operator="containsText" text="N">
      <formula>NOT(ISERROR(SEARCH("N",J18)))</formula>
    </cfRule>
    <cfRule type="containsText" dxfId="94" priority="108" operator="containsText" text="Y">
      <formula>NOT(ISERROR(SEARCH("Y",J18)))</formula>
    </cfRule>
    <cfRule type="containsBlanks" dxfId="93" priority="110">
      <formula>LEN(TRIM(J18))=0</formula>
    </cfRule>
  </conditionalFormatting>
  <conditionalFormatting sqref="J25">
    <cfRule type="containsBlanks" dxfId="92" priority="104">
      <formula>LEN(TRIM(J25))=0</formula>
    </cfRule>
    <cfRule type="containsText" dxfId="91" priority="103" operator="containsText" text="N">
      <formula>NOT(ISERROR(SEARCH("N",J25)))</formula>
    </cfRule>
    <cfRule type="containsText" dxfId="90" priority="102" operator="containsText" text="Y">
      <formula>NOT(ISERROR(SEARCH("Y",J25)))</formula>
    </cfRule>
  </conditionalFormatting>
  <conditionalFormatting sqref="J28">
    <cfRule type="containsBlanks" dxfId="89" priority="101">
      <formula>LEN(TRIM(J28))=0</formula>
    </cfRule>
    <cfRule type="containsText" dxfId="88" priority="100" operator="containsText" text="N">
      <formula>NOT(ISERROR(SEARCH("N",J28)))</formula>
    </cfRule>
    <cfRule type="containsText" dxfId="87" priority="99" operator="containsText" text="Y">
      <formula>NOT(ISERROR(SEARCH("Y",J28)))</formula>
    </cfRule>
  </conditionalFormatting>
  <conditionalFormatting sqref="J29 I10:J12 J7:J8 G8 G14 J14 H17:J17 H21 J21:J22 G23:J23 J24">
    <cfRule type="containsBlanks" dxfId="86" priority="83">
      <formula>LEN(TRIM(G7))=0</formula>
    </cfRule>
  </conditionalFormatting>
  <conditionalFormatting sqref="J30:J31 J34:J36 J38:J40 J44:J49">
    <cfRule type="containsText" dxfId="84" priority="96" operator="containsText" text="Y">
      <formula>NOT(ISERROR(SEARCH("Y",J30)))</formula>
    </cfRule>
    <cfRule type="containsBlanks" dxfId="83" priority="98">
      <formula>LEN(TRIM(J30))=0</formula>
    </cfRule>
    <cfRule type="containsText" dxfId="82" priority="97" operator="containsText" text="N">
      <formula>NOT(ISERROR(SEARCH("N",J30)))</formula>
    </cfRule>
  </conditionalFormatting>
  <conditionalFormatting sqref="J47">
    <cfRule type="containsText" dxfId="81" priority="6" operator="containsText" text="n">
      <formula>NOT(ISERROR(SEARCH("n",J47)))</formula>
    </cfRule>
    <cfRule type="containsText" dxfId="80" priority="7" operator="containsText" text="y">
      <formula>NOT(ISERROR(SEARCH("y",J47)))</formula>
    </cfRule>
    <cfRule type="containsBlanks" dxfId="79" priority="8">
      <formula>LEN(TRIM(J47))=0</formula>
    </cfRule>
  </conditionalFormatting>
  <conditionalFormatting sqref="J50">
    <cfRule type="containsBlanks" dxfId="78" priority="72">
      <formula>LEN(TRIM(J50))=0</formula>
    </cfRule>
  </conditionalFormatting>
  <conditionalFormatting sqref="J51:J59">
    <cfRule type="containsBlanks" dxfId="77" priority="122">
      <formula>LEN(TRIM(J51))=0</formula>
    </cfRule>
  </conditionalFormatting>
  <conditionalFormatting sqref="J55">
    <cfRule type="containsText" dxfId="76" priority="16" operator="containsText" text="coordinator">
      <formula>NOT(ISERROR(SEARCH("coordinator",J55)))</formula>
    </cfRule>
    <cfRule type="containsText" dxfId="75" priority="120" operator="containsText" text="other staff member">
      <formula>NOT(ISERROR(SEARCH("other staff member",J55)))</formula>
    </cfRule>
    <cfRule type="containsText" dxfId="74" priority="121" operator="containsText" text="no individual">
      <formula>NOT(ISERROR(SEARCH("no individual",J55)))</formula>
    </cfRule>
  </conditionalFormatting>
  <conditionalFormatting sqref="J60">
    <cfRule type="notContainsBlanks" dxfId="73" priority="2">
      <formula>LEN(TRIM(J60))&gt;0</formula>
    </cfRule>
    <cfRule type="containsBlanks" dxfId="72" priority="59">
      <formula>LEN(TRIM(J60))=0</formula>
    </cfRule>
  </conditionalFormatting>
  <conditionalFormatting sqref="J63:J67">
    <cfRule type="containsText" dxfId="71" priority="55" operator="containsText" text="Y">
      <formula>NOT(ISERROR(SEARCH("Y",J63)))</formula>
    </cfRule>
    <cfRule type="containsText" dxfId="70" priority="56" operator="containsText" text="N">
      <formula>NOT(ISERROR(SEARCH("N",J63)))</formula>
    </cfRule>
    <cfRule type="containsBlanks" dxfId="69" priority="57">
      <formula>LEN(TRIM(J63))=0</formula>
    </cfRule>
  </conditionalFormatting>
  <conditionalFormatting sqref="J69:J71 J73:J76 G80:G83 J80:J86">
    <cfRule type="containsText" dxfId="68" priority="94" operator="containsText" text="N">
      <formula>NOT(ISERROR(SEARCH("N",G69)))</formula>
    </cfRule>
    <cfRule type="containsBlanks" dxfId="67" priority="95">
      <formula>LEN(TRIM(G69))=0</formula>
    </cfRule>
  </conditionalFormatting>
  <conditionalFormatting sqref="J73:J76 J69:J71 G80:G83 J80:J86">
    <cfRule type="containsText" dxfId="66" priority="93" operator="containsText" text="Y">
      <formula>NOT(ISERROR(SEARCH("Y",G69)))</formula>
    </cfRule>
  </conditionalFormatting>
  <conditionalFormatting sqref="J77:J78">
    <cfRule type="containsBlanks" dxfId="64" priority="41">
      <formula>LEN(TRIM(J77))=0</formula>
    </cfRule>
  </conditionalFormatting>
  <conditionalFormatting sqref="J92:J95">
    <cfRule type="containsBlanks" dxfId="63" priority="92">
      <formula>LEN(TRIM(J92))=0</formula>
    </cfRule>
    <cfRule type="containsText" dxfId="62" priority="91" operator="containsText" text="N">
      <formula>NOT(ISERROR(SEARCH("N",J92)))</formula>
    </cfRule>
    <cfRule type="containsText" dxfId="61" priority="90" operator="containsText" text="Y">
      <formula>NOT(ISERROR(SEARCH("Y",J92)))</formula>
    </cfRule>
  </conditionalFormatting>
  <printOptions horizontalCentered="1"/>
  <pageMargins left="0.5" right="0.5" top="0.1875" bottom="0.5" header="0.5" footer="0.5"/>
  <pageSetup scale="66" fitToHeight="0" orientation="landscape" r:id="rId1"/>
  <headerFooter alignWithMargins="0"/>
  <rowBreaks count="2" manualBreakCount="2">
    <brk id="41" max="16383" man="1"/>
    <brk id="61"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0" id="{AB536D5F-288E-4271-979A-A455C94E9D45}">
            <xm:f>Gen!$E$53='Data Validation'!$I$5</xm:f>
            <x14:dxf>
              <font>
                <color theme="0" tint="-4.9989318521683403E-2"/>
              </font>
              <fill>
                <patternFill>
                  <bgColor theme="0" tint="-4.9989318521683403E-2"/>
                </patternFill>
              </fill>
              <border>
                <left/>
                <right/>
                <top/>
                <bottom/>
                <vertical/>
                <horizontal/>
              </border>
            </x14:dxf>
          </x14:cfRule>
          <xm:sqref>A4:J96</xm:sqref>
        </x14:conditionalFormatting>
        <x14:conditionalFormatting xmlns:xm="http://schemas.microsoft.com/office/excel/2006/main">
          <x14:cfRule type="expression" priority="9" id="{E8B86EF2-D410-4369-A180-9FD640F525EB}">
            <xm:f>Gen!$E$53='Data Validation'!$I$5</xm:f>
            <x14:dxf>
              <font>
                <color theme="1"/>
              </font>
            </x14:dxf>
          </x14:cfRule>
          <xm:sqref>B3</xm:sqref>
        </x14:conditionalFormatting>
        <x14:conditionalFormatting xmlns:xm="http://schemas.microsoft.com/office/excel/2006/main">
          <x14:cfRule type="expression" priority="19" id="{2E576A49-547E-4191-B768-56C5BBC8A7E9}">
            <xm:f>$J$15='Data Validation'!$I$4</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B16:J16</xm:sqref>
        </x14:conditionalFormatting>
        <x14:conditionalFormatting xmlns:xm="http://schemas.microsoft.com/office/excel/2006/main">
          <x14:cfRule type="expression" priority="1" id="{F33EC7A1-569B-4FC6-B874-05BD533366D5}">
            <xm:f>$J$16='Data Validation'!$I$5</xm:f>
            <x14:dxf>
              <font>
                <color theme="0" tint="-4.9989318521683403E-2"/>
              </font>
              <fill>
                <patternFill>
                  <bgColor theme="0" tint="-4.9989318521683403E-2"/>
                </patternFill>
              </fill>
            </x14:dxf>
          </x14:cfRule>
          <xm:sqref>B17:J17</xm:sqref>
        </x14:conditionalFormatting>
        <x14:conditionalFormatting xmlns:xm="http://schemas.microsoft.com/office/excel/2006/main">
          <x14:cfRule type="expression" priority="17" id="{FBC1F3F9-EC7A-4710-A017-CB505AB547D1}">
            <xm:f>$J$28='Data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B29:J29</xm:sqref>
        </x14:conditionalFormatting>
        <x14:conditionalFormatting xmlns:xm="http://schemas.microsoft.com/office/excel/2006/main">
          <x14:cfRule type="expression" priority="20" id="{643C1904-4F29-454C-97E0-30E76F63B081}">
            <xm:f>IF(Gen!$E$11='Data Validation'!$G$15,TRUE,FALSE)</xm:f>
            <x14:dxf>
              <font>
                <color theme="0" tint="-4.9989318521683403E-2"/>
              </font>
              <fill>
                <patternFill>
                  <bgColor theme="0" tint="-4.9989318521683403E-2"/>
                </patternFill>
              </fill>
            </x14:dxf>
          </x14:cfRule>
          <xm:sqref>I10:J10</xm:sqref>
        </x14:conditionalFormatting>
        <x14:conditionalFormatting xmlns:xm="http://schemas.microsoft.com/office/excel/2006/main">
          <x14:cfRule type="expression" priority="22" id="{690795BF-18E5-43D8-BD1C-8733EB683F89}">
            <xm:f>IF(Gen!$E$11='Data Validation'!$G$16,TRUE,FALSE)</xm:f>
            <x14:dxf>
              <font>
                <color theme="0" tint="-4.9989318521683403E-2"/>
              </font>
              <fill>
                <patternFill>
                  <bgColor theme="0" tint="-4.9989318521683403E-2"/>
                </patternFill>
              </fill>
            </x14:dxf>
          </x14:cfRule>
          <xm:sqref>I10:J12</xm:sqref>
        </x14:conditionalFormatting>
        <x14:conditionalFormatting xmlns:xm="http://schemas.microsoft.com/office/excel/2006/main">
          <x14:cfRule type="expression" priority="21" id="{94E7EEE7-EE6B-438E-B4A4-3397D8EA78B8}">
            <xm:f>IF(Gen!$E$11='Data Validation'!$G$14,TRUE,FALSE)</xm:f>
            <x14:dxf>
              <font>
                <color theme="0" tint="-4.9989318521683403E-2"/>
              </font>
              <fill>
                <patternFill>
                  <bgColor theme="0" tint="-4.9989318521683403E-2"/>
                </patternFill>
              </fill>
            </x14:dxf>
          </x14:cfRule>
          <x14:cfRule type="expression" priority="23" id="{8A7E903A-A4BE-4D75-AAFC-E84AC1B723D3}">
            <xm:f>IF(Gen!$E$11='Data Validation'!$G$17,TRUE,FALSE)</xm:f>
            <x14:dxf>
              <font>
                <color theme="0" tint="-4.9989318521683403E-2"/>
              </font>
              <fill>
                <patternFill>
                  <bgColor theme="0" tint="-4.9989318521683403E-2"/>
                </patternFill>
              </fill>
            </x14:dxf>
          </x14:cfRule>
          <xm:sqref>I11:J12</xm:sqref>
        </x14:conditionalFormatting>
        <x14:conditionalFormatting xmlns:xm="http://schemas.microsoft.com/office/excel/2006/main">
          <x14:cfRule type="expression" priority="88" id="{4ABA1D4D-B899-4CEC-B85B-602CF54BBE36}">
            <xm:f>$J$15='Data Validation'!$I$4</xm:f>
            <x14:dxf>
              <fill>
                <patternFill>
                  <bgColor theme="0"/>
                </patternFill>
              </fill>
            </x14:dxf>
          </x14:cfRule>
          <xm:sqref>J16</xm:sqref>
        </x14:conditionalFormatting>
        <x14:conditionalFormatting xmlns:xm="http://schemas.microsoft.com/office/excel/2006/main">
          <x14:cfRule type="expression" priority="25" id="{FEEC1283-950A-4EEE-B910-864D96F3CB0C}">
            <xm:f>$J$28='Data Validation'!$I$5</xm:f>
            <x14:dxf>
              <fill>
                <patternFill>
                  <bgColor theme="0"/>
                </patternFill>
              </fill>
            </x14:dxf>
          </x14:cfRule>
          <xm:sqref>J29</xm:sqref>
        </x14:conditionalFormatting>
        <x14:conditionalFormatting xmlns:xm="http://schemas.microsoft.com/office/excel/2006/main">
          <x14:cfRule type="expression" priority="45" id="{7E4BE201-CCEA-4D05-884B-B5BF8181F2DF}">
            <xm:f>$J$75='Data Validation'!$I$5</xm:f>
            <x14:dxf>
              <fill>
                <patternFill>
                  <bgColor theme="0"/>
                </patternFill>
              </fill>
            </x14:dxf>
          </x14:cfRule>
          <xm:sqref>J76</xm:sqref>
        </x14:conditionalFormatting>
        <x14:conditionalFormatting xmlns:xm="http://schemas.microsoft.com/office/excel/2006/main">
          <x14:cfRule type="expression" priority="86" id="{E611B18D-4358-44C3-9FF6-0E31052C4CB4}">
            <xm:f>$J$5='Data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K5</xm:sqref>
        </x14:conditionalFormatting>
        <x14:conditionalFormatting xmlns:xm="http://schemas.microsoft.com/office/excel/2006/main">
          <x14:cfRule type="expression" priority="85" id="{8C006CFB-61B1-4BF0-B8A2-500B5759539A}">
            <xm:f>$J$6='Data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xm:sqref>
        </x14:conditionalFormatting>
        <x14:conditionalFormatting xmlns:xm="http://schemas.microsoft.com/office/excel/2006/main">
          <x14:cfRule type="expression" priority="87" id="{B4FD8B9A-E08E-4D5B-8355-EC77FA3FBD9D}">
            <xm:f>$J$25='Data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K25</xm:sqref>
        </x14:conditionalFormatting>
        <x14:conditionalFormatting xmlns:xm="http://schemas.microsoft.com/office/excel/2006/main">
          <x14:cfRule type="expression" priority="31" id="{9821E57F-6AB0-4652-A81B-128AA57D3CD5}">
            <xm:f>$J$30='Data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K30</xm:sqref>
        </x14:conditionalFormatting>
        <x14:conditionalFormatting xmlns:xm="http://schemas.microsoft.com/office/excel/2006/main">
          <x14:cfRule type="expression" priority="82" id="{041AF42D-A592-45F5-B40B-A882B5F30948}">
            <xm:f>$J$31='Data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K31</xm:sqref>
        </x14:conditionalFormatting>
        <x14:conditionalFormatting xmlns:xm="http://schemas.microsoft.com/office/excel/2006/main">
          <x14:cfRule type="expression" priority="81" id="{B6C8F19E-DE3E-4744-8B44-5B8E12DC32A5}">
            <xm:f>$J$34='Data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K34</xm:sqref>
        </x14:conditionalFormatting>
        <x14:conditionalFormatting xmlns:xm="http://schemas.microsoft.com/office/excel/2006/main">
          <x14:cfRule type="expression" priority="80" id="{7FFD58A7-59F5-4AAE-BBC0-25375DBB11D0}">
            <xm:f>$J$35='Data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K35</xm:sqref>
        </x14:conditionalFormatting>
        <x14:conditionalFormatting xmlns:xm="http://schemas.microsoft.com/office/excel/2006/main">
          <x14:cfRule type="expression" priority="79" id="{365BD9A0-FE99-492C-A333-BF046710023E}">
            <xm:f>$J$36='Data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K36</xm:sqref>
        </x14:conditionalFormatting>
        <x14:conditionalFormatting xmlns:xm="http://schemas.microsoft.com/office/excel/2006/main">
          <x14:cfRule type="expression" priority="78" id="{FC949856-40C8-493C-B285-5CE6E5001B1A}">
            <xm:f>$J$38='Data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K38</xm:sqref>
        </x14:conditionalFormatting>
        <x14:conditionalFormatting xmlns:xm="http://schemas.microsoft.com/office/excel/2006/main">
          <x14:cfRule type="expression" priority="77" id="{B2ABD27C-8BD3-4698-ADD8-528769757CB2}">
            <xm:f>$J$39='Data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K39</xm:sqref>
        </x14:conditionalFormatting>
        <x14:conditionalFormatting xmlns:xm="http://schemas.microsoft.com/office/excel/2006/main">
          <x14:cfRule type="expression" priority="76" id="{5BF94D21-9B98-42FF-B8EA-D14E30475963}">
            <xm:f>$J$40='Data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K40</xm:sqref>
        </x14:conditionalFormatting>
        <x14:conditionalFormatting xmlns:xm="http://schemas.microsoft.com/office/excel/2006/main">
          <x14:cfRule type="expression" priority="75" id="{E4C44D47-3811-44AB-97C8-419251B33EC8}">
            <xm:f>$J$44='Data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K44</xm:sqref>
        </x14:conditionalFormatting>
        <x14:conditionalFormatting xmlns:xm="http://schemas.microsoft.com/office/excel/2006/main">
          <x14:cfRule type="expression" priority="74" id="{1FF07B69-D359-44F3-A31E-BA904D0BB938}">
            <xm:f>$J$45='Data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K45</xm:sqref>
        </x14:conditionalFormatting>
        <x14:conditionalFormatting xmlns:xm="http://schemas.microsoft.com/office/excel/2006/main">
          <x14:cfRule type="expression" priority="5" id="{4790D3EC-B9F2-48CB-909D-81645F0283F6}">
            <xm:f>$J$46='Data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K46</xm:sqref>
        </x14:conditionalFormatting>
        <x14:conditionalFormatting xmlns:xm="http://schemas.microsoft.com/office/excel/2006/main">
          <x14:cfRule type="expression" priority="73" id="{1FBF67D5-D26D-4523-90D0-D6F8874D849C}">
            <xm:f>$J$47='Data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K47</xm:sqref>
        </x14:conditionalFormatting>
        <x14:conditionalFormatting xmlns:xm="http://schemas.microsoft.com/office/excel/2006/main">
          <x14:cfRule type="expression" priority="71" id="{5CFAD8F8-9E03-4BCC-96B4-84C2AAF54798}">
            <xm:f>$J$48='Data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K48</xm:sqref>
        </x14:conditionalFormatting>
        <x14:conditionalFormatting xmlns:xm="http://schemas.microsoft.com/office/excel/2006/main">
          <x14:cfRule type="expression" priority="70" id="{51472DC7-EF7B-45D5-B864-874F81D7B985}">
            <xm:f>$J$49='Data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K49</xm:sqref>
        </x14:conditionalFormatting>
        <x14:conditionalFormatting xmlns:xm="http://schemas.microsoft.com/office/excel/2006/main">
          <x14:cfRule type="expression" priority="69" id="{EA8A5A11-430A-41B4-82C3-485A62E657F4}">
            <xm:f>$J$51='Data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K51</xm:sqref>
        </x14:conditionalFormatting>
        <x14:conditionalFormatting xmlns:xm="http://schemas.microsoft.com/office/excel/2006/main">
          <x14:cfRule type="expression" priority="68" id="{892B36E0-B2AE-49ED-9936-1DFBAFCEE337}">
            <xm:f>$J$52='Data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K52</xm:sqref>
        </x14:conditionalFormatting>
        <x14:conditionalFormatting xmlns:xm="http://schemas.microsoft.com/office/excel/2006/main">
          <x14:cfRule type="expression" priority="67" id="{19619835-9193-48CD-97BB-A7BB26DDC279}">
            <xm:f>$J$53='Data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K53</xm:sqref>
        </x14:conditionalFormatting>
        <x14:conditionalFormatting xmlns:xm="http://schemas.microsoft.com/office/excel/2006/main">
          <x14:cfRule type="expression" priority="66" id="{05FEE67C-8B74-4D61-8848-84B6B7F8BCDE}">
            <xm:f>$J$54='Data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K54</xm:sqref>
        </x14:conditionalFormatting>
        <x14:conditionalFormatting xmlns:xm="http://schemas.microsoft.com/office/excel/2006/main">
          <x14:cfRule type="expression" priority="15" id="{ADEF003C-CB81-4062-8CBB-E3C675BA674C}">
            <xm:f>$J$55='Data Validation'!$E$78</xm:f>
            <x14:dxf>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14" id="{376BC981-B6DB-43A1-8961-3D034E2686D3}">
            <xm:f>$J$55='Data Validation'!$E$79</xm:f>
            <x14:dxf>
              <fill>
                <patternFill>
                  <bgColor theme="2" tint="-9.9948118533890809E-2"/>
                </patternFill>
              </fill>
              <border>
                <left style="thin">
                  <color auto="1"/>
                </left>
                <right style="thin">
                  <color auto="1"/>
                </right>
                <top style="thin">
                  <color auto="1"/>
                </top>
                <bottom style="thin">
                  <color auto="1"/>
                </bottom>
                <vertical/>
                <horizontal/>
              </border>
            </x14:dxf>
          </x14:cfRule>
          <xm:sqref>K55</xm:sqref>
        </x14:conditionalFormatting>
        <x14:conditionalFormatting xmlns:xm="http://schemas.microsoft.com/office/excel/2006/main">
          <x14:cfRule type="expression" priority="64" id="{992DF15C-DAC3-429E-B3CC-D4B041BB9EE5}">
            <xm:f>$J$56='Data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K56</xm:sqref>
        </x14:conditionalFormatting>
        <x14:conditionalFormatting xmlns:xm="http://schemas.microsoft.com/office/excel/2006/main">
          <x14:cfRule type="expression" priority="63" id="{DE66A8ED-F756-4FAC-9448-8F81A6CAD9D5}">
            <xm:f>$J$57='Data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K57</xm:sqref>
        </x14:conditionalFormatting>
        <x14:conditionalFormatting xmlns:xm="http://schemas.microsoft.com/office/excel/2006/main">
          <x14:cfRule type="expression" priority="62" id="{E44ABB1E-90F0-4BD4-B4D9-F2ADE45B9455}">
            <xm:f>$J$58='Data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K58</xm:sqref>
        </x14:conditionalFormatting>
        <x14:conditionalFormatting xmlns:xm="http://schemas.microsoft.com/office/excel/2006/main">
          <x14:cfRule type="expression" priority="61" id="{EC3C7438-F509-403A-BA52-76BB2D90F8AE}">
            <xm:f>$J$59='Data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K59</xm:sqref>
        </x14:conditionalFormatting>
        <x14:conditionalFormatting xmlns:xm="http://schemas.microsoft.com/office/excel/2006/main">
          <x14:cfRule type="expression" priority="58" id="{B21CD991-940F-4EEC-B4A4-84AC4F9D12B0}">
            <xm:f>$J$60='Data Validation'!$C$74</xm:f>
            <x14:dxf>
              <fill>
                <patternFill>
                  <bgColor theme="2" tint="-9.9948118533890809E-2"/>
                </patternFill>
              </fill>
              <border>
                <left style="thin">
                  <color auto="1"/>
                </left>
                <right style="thin">
                  <color auto="1"/>
                </right>
                <top style="thin">
                  <color auto="1"/>
                </top>
                <bottom style="thin">
                  <color auto="1"/>
                </bottom>
                <vertical/>
                <horizontal/>
              </border>
            </x14:dxf>
          </x14:cfRule>
          <xm:sqref>K60</xm:sqref>
        </x14:conditionalFormatting>
        <x14:conditionalFormatting xmlns:xm="http://schemas.microsoft.com/office/excel/2006/main">
          <x14:cfRule type="expression" priority="44" id="{62576587-86CD-40EA-9DA4-EBEBDEDC5F36}">
            <xm:f>$J$63='Data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K63</xm:sqref>
        </x14:conditionalFormatting>
        <x14:conditionalFormatting xmlns:xm="http://schemas.microsoft.com/office/excel/2006/main">
          <x14:cfRule type="expression" priority="43" id="{70CCB367-CD37-49B1-B859-328D49FF3E40}">
            <xm:f>$J$64='Data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K64</xm:sqref>
        </x14:conditionalFormatting>
        <x14:conditionalFormatting xmlns:xm="http://schemas.microsoft.com/office/excel/2006/main">
          <x14:cfRule type="expression" priority="42" id="{A272C0AD-8E04-4ABC-87B7-33671D68DE6F}">
            <xm:f>$J$65='Data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K65</xm:sqref>
        </x14:conditionalFormatting>
        <x14:conditionalFormatting xmlns:xm="http://schemas.microsoft.com/office/excel/2006/main">
          <x14:cfRule type="expression" priority="52" id="{2659A3F2-17E7-4712-A2A8-42627249C8BA}">
            <xm:f>$J$66='Data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K66</xm:sqref>
        </x14:conditionalFormatting>
        <x14:conditionalFormatting xmlns:xm="http://schemas.microsoft.com/office/excel/2006/main">
          <x14:cfRule type="expression" priority="51" id="{9A86504C-5F49-47AC-AB62-3975D3686963}">
            <xm:f>$J$67='Data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K67</xm:sqref>
        </x14:conditionalFormatting>
        <x14:conditionalFormatting xmlns:xm="http://schemas.microsoft.com/office/excel/2006/main">
          <x14:cfRule type="expression" priority="49" id="{7454A349-4B48-4210-B80D-933F4A4453AB}">
            <xm:f>$J$69='Data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K69</xm:sqref>
        </x14:conditionalFormatting>
        <x14:conditionalFormatting xmlns:xm="http://schemas.microsoft.com/office/excel/2006/main">
          <x14:cfRule type="expression" priority="48" id="{4659B298-9675-4396-856F-BBE48AB879B6}">
            <xm:f>$J$70='Data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K70</xm:sqref>
        </x14:conditionalFormatting>
        <x14:conditionalFormatting xmlns:xm="http://schemas.microsoft.com/office/excel/2006/main">
          <x14:cfRule type="expression" priority="47" id="{F3BADC50-2D2F-4AA2-8088-5A7C78030A9B}">
            <xm:f>$J$71='Data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K71</xm:sqref>
        </x14:conditionalFormatting>
        <x14:conditionalFormatting xmlns:xm="http://schemas.microsoft.com/office/excel/2006/main">
          <x14:cfRule type="expression" priority="30" id="{502EEDE4-2760-423A-B943-418862DC187B}">
            <xm:f>$J$73='Data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K73</xm:sqref>
        </x14:conditionalFormatting>
        <x14:conditionalFormatting xmlns:xm="http://schemas.microsoft.com/office/excel/2006/main">
          <x14:cfRule type="expression" priority="29" id="{93A6066B-EC6D-4E6B-9DC9-4F99EE41E432}">
            <xm:f>$J$74='Data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K74</xm:sqref>
        </x14:conditionalFormatting>
        <x14:conditionalFormatting xmlns:xm="http://schemas.microsoft.com/office/excel/2006/main">
          <x14:cfRule type="expression" priority="13" id="{4D76546E-D34D-4E46-BCAD-1E28B96BB656}">
            <xm:f>$J$75='Data Validation'!$I$52</xm:f>
            <x14:dxf>
              <fill>
                <patternFill>
                  <bgColor theme="2" tint="-9.9948118533890809E-2"/>
                </patternFill>
              </fill>
              <border>
                <left style="thin">
                  <color auto="1"/>
                </left>
                <right style="thin">
                  <color auto="1"/>
                </right>
                <top style="thin">
                  <color auto="1"/>
                </top>
                <bottom style="thin">
                  <color auto="1"/>
                </bottom>
                <vertical/>
                <horizontal/>
              </border>
            </x14:dxf>
          </x14:cfRule>
          <xm:sqref>K75</xm:sqref>
        </x14:conditionalFormatting>
        <x14:conditionalFormatting xmlns:xm="http://schemas.microsoft.com/office/excel/2006/main">
          <x14:cfRule type="expression" priority="46" id="{1F85CDFE-081B-4728-AB05-E3F846C22CEC}">
            <xm:f>$J$76='Data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K76</xm:sqref>
        </x14:conditionalFormatting>
        <x14:conditionalFormatting xmlns:xm="http://schemas.microsoft.com/office/excel/2006/main">
          <x14:cfRule type="expression" priority="40" id="{575BF1AC-C52D-47C7-9A65-89C0B703BBAC}">
            <xm:f>$J$84='Data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K84</xm:sqref>
        </x14:conditionalFormatting>
        <x14:conditionalFormatting xmlns:xm="http://schemas.microsoft.com/office/excel/2006/main">
          <x14:cfRule type="expression" priority="39" id="{626159E6-8DBB-4B28-AF26-B1A985E6B2C2}">
            <xm:f>$J$85='Data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K85</xm:sqref>
        </x14:conditionalFormatting>
        <x14:conditionalFormatting xmlns:xm="http://schemas.microsoft.com/office/excel/2006/main">
          <x14:cfRule type="expression" priority="38" id="{D18AC1F0-A744-4999-B024-A4BE4ECC4EC5}">
            <xm:f>$J$86='Data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K86</xm:sqref>
        </x14:conditionalFormatting>
        <x14:conditionalFormatting xmlns:xm="http://schemas.microsoft.com/office/excel/2006/main">
          <x14:cfRule type="expression" priority="37" id="{5F25775E-325E-433E-AB0A-7E5B109C6B9E}">
            <xm:f>$J$92='Data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K92</xm:sqref>
        </x14:conditionalFormatting>
        <x14:conditionalFormatting xmlns:xm="http://schemas.microsoft.com/office/excel/2006/main">
          <x14:cfRule type="expression" priority="36" id="{52F9A0A6-38D2-4024-83A4-E5C3E12E0D65}">
            <xm:f>$J$93='Data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K93</xm:sqref>
        </x14:conditionalFormatting>
        <x14:conditionalFormatting xmlns:xm="http://schemas.microsoft.com/office/excel/2006/main">
          <x14:cfRule type="expression" priority="35" id="{4B3033F2-90E5-42FF-B4F0-0E5EF070A09A}">
            <xm:f>$J$94='Data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K94</xm:sqref>
        </x14:conditionalFormatting>
        <x14:conditionalFormatting xmlns:xm="http://schemas.microsoft.com/office/excel/2006/main">
          <x14:cfRule type="expression" priority="34" id="{55C9EC67-46E7-4762-A3D3-DB855394FFAF}">
            <xm:f>$J$95='Data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K95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FF55ABE-8704-4D2A-B2C5-1FCEBB4108FE}">
          <x14:formula1>
            <xm:f>'Data Validation'!$I$3:$I$5</xm:f>
          </x14:formula1>
          <xm:sqref>J5:J6 J92:J95 J18 H18 J25 J28 J34:J36 J38:J40 J56:J59 J69:J71 J63:J67 G80:G83 J80:J86 J15:J16 J73:J76 J30:J31 J51:J54 J44:J49</xm:sqref>
        </x14:dataValidation>
        <x14:dataValidation type="list" allowBlank="1" showInputMessage="1" showErrorMessage="1" xr:uid="{65C7CF74-926B-4028-AD22-6AA1E021AE63}">
          <x14:formula1>
            <xm:f>'Data Validation'!$C$72:$C$74</xm:f>
          </x14:formula1>
          <xm:sqref>J60</xm:sqref>
        </x14:dataValidation>
        <x14:dataValidation type="list" allowBlank="1" showInputMessage="1" showErrorMessage="1" xr:uid="{196E49CA-317F-4157-8932-B661C7920A14}">
          <x14:formula1>
            <xm:f>'Data Validation'!$E$76:$E$79</xm:f>
          </x14:formula1>
          <xm:sqref>J55</xm:sqref>
        </x14:dataValidation>
        <x14:dataValidation type="list" allowBlank="1" showInputMessage="1" showErrorMessage="1" xr:uid="{04D617F2-93C8-44CC-A7C2-B41664088E4C}">
          <x14:formula1>
            <xm:f>'Data Validation'!$A$26:$A$47</xm:f>
          </x14:formula1>
          <xm:sqref>J50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339966"/>
    <pageSetUpPr fitToPage="1"/>
  </sheetPr>
  <dimension ref="A1:I23"/>
  <sheetViews>
    <sheetView showGridLines="0" zoomScaleNormal="100" workbookViewId="0">
      <pane ySplit="3" topLeftCell="A4" activePane="bottomLeft" state="frozen"/>
      <selection pane="bottomLeft" activeCell="A4" sqref="A4"/>
    </sheetView>
  </sheetViews>
  <sheetFormatPr defaultColWidth="9.140625" defaultRowHeight="12.75" x14ac:dyDescent="0.2"/>
  <cols>
    <col min="1" max="3" width="3.140625" customWidth="1"/>
    <col min="4" max="4" width="20" customWidth="1"/>
    <col min="5" max="5" width="18.140625" customWidth="1"/>
    <col min="6" max="6" width="13.5703125" style="117" customWidth="1"/>
    <col min="7" max="7" width="17.7109375" style="117" customWidth="1"/>
    <col min="8" max="8" width="18" style="117" customWidth="1"/>
    <col min="9" max="9" width="3.42578125" customWidth="1"/>
  </cols>
  <sheetData>
    <row r="1" spans="1:9" ht="37.5" customHeight="1" x14ac:dyDescent="0.2">
      <c r="A1" s="516"/>
      <c r="B1" s="516"/>
      <c r="C1" s="516"/>
      <c r="G1" s="516"/>
      <c r="H1" s="604">
        <f>Gen!E10</f>
        <v>0</v>
      </c>
    </row>
    <row r="2" spans="1:9" s="19" customFormat="1" ht="15.75" customHeight="1" x14ac:dyDescent="0.2">
      <c r="A2" s="609"/>
      <c r="B2" s="609"/>
      <c r="C2" s="609"/>
      <c r="D2" s="919" t="s">
        <v>284</v>
      </c>
      <c r="E2" s="919"/>
      <c r="F2" s="919"/>
      <c r="G2" s="610"/>
      <c r="H2" s="611" t="s">
        <v>578</v>
      </c>
    </row>
    <row r="3" spans="1:9" s="2" customFormat="1" ht="15.75" x14ac:dyDescent="0.25">
      <c r="A3" s="53"/>
      <c r="B3" s="384" t="s">
        <v>541</v>
      </c>
      <c r="E3" s="53"/>
      <c r="F3" s="122"/>
    </row>
    <row r="4" spans="1:9" s="2" customFormat="1" ht="15.75" x14ac:dyDescent="0.25">
      <c r="A4" s="53"/>
      <c r="B4" s="384"/>
      <c r="E4" s="53"/>
      <c r="F4" s="122"/>
    </row>
    <row r="5" spans="1:9" s="123" customFormat="1" ht="42.75" customHeight="1" x14ac:dyDescent="0.2">
      <c r="A5" s="250"/>
      <c r="B5" s="920" t="s">
        <v>285</v>
      </c>
      <c r="C5" s="920"/>
      <c r="D5" s="920"/>
      <c r="E5" s="251" t="s">
        <v>429</v>
      </c>
      <c r="F5" s="252" t="s">
        <v>355</v>
      </c>
      <c r="G5" s="253" t="s">
        <v>354</v>
      </c>
      <c r="H5" s="253" t="s">
        <v>286</v>
      </c>
      <c r="I5" s="254"/>
    </row>
    <row r="6" spans="1:9" x14ac:dyDescent="0.2">
      <c r="A6" s="160"/>
      <c r="B6" s="34" t="s">
        <v>9</v>
      </c>
      <c r="C6" s="67" t="s">
        <v>32</v>
      </c>
      <c r="D6" s="71"/>
      <c r="E6" s="256">
        <v>1000000</v>
      </c>
      <c r="F6" s="45"/>
      <c r="G6" s="57">
        <f>IF(F6="y",G10,0)</f>
        <v>0</v>
      </c>
      <c r="H6" s="93">
        <f>IF(G6="",E6,E6+G6)</f>
        <v>1000000</v>
      </c>
      <c r="I6" s="162"/>
    </row>
    <row r="7" spans="1:9" x14ac:dyDescent="0.2">
      <c r="A7" s="160"/>
      <c r="B7" s="35" t="s">
        <v>10</v>
      </c>
      <c r="C7" s="3" t="s">
        <v>33</v>
      </c>
      <c r="D7" s="72"/>
      <c r="E7" s="256">
        <v>1000000</v>
      </c>
      <c r="F7" s="45"/>
      <c r="G7" s="57">
        <f>IF(F7="y",G10,0)</f>
        <v>0</v>
      </c>
      <c r="H7" s="93">
        <f>IF(G7="",E7,E7+G7)</f>
        <v>1000000</v>
      </c>
      <c r="I7" s="162"/>
    </row>
    <row r="8" spans="1:9" x14ac:dyDescent="0.2">
      <c r="A8" s="160"/>
      <c r="B8" s="36" t="s">
        <v>11</v>
      </c>
      <c r="C8" s="90" t="s">
        <v>287</v>
      </c>
      <c r="D8" s="73"/>
      <c r="E8" s="256">
        <v>1000000</v>
      </c>
      <c r="F8" s="45"/>
      <c r="G8" s="57">
        <f>IF(F8="y",G10,0)</f>
        <v>0</v>
      </c>
      <c r="H8" s="93">
        <f t="shared" ref="H8" si="0">IF(G8="",E8,E8+G8)</f>
        <v>1000000</v>
      </c>
      <c r="I8" s="162"/>
    </row>
    <row r="9" spans="1:9" x14ac:dyDescent="0.2">
      <c r="A9" s="160"/>
      <c r="B9" s="161"/>
      <c r="C9" s="161"/>
      <c r="D9" s="161"/>
      <c r="E9" s="161"/>
      <c r="F9" s="612"/>
      <c r="G9" s="612"/>
      <c r="H9" s="612"/>
      <c r="I9" s="162"/>
    </row>
    <row r="10" spans="1:9" x14ac:dyDescent="0.2">
      <c r="A10" s="160"/>
      <c r="B10" s="921" t="s">
        <v>354</v>
      </c>
      <c r="C10" s="921"/>
      <c r="D10" s="921"/>
      <c r="E10" s="921"/>
      <c r="F10" s="921"/>
      <c r="G10" s="613"/>
      <c r="H10" s="612"/>
      <c r="I10" s="162"/>
    </row>
    <row r="11" spans="1:9" x14ac:dyDescent="0.2">
      <c r="A11" s="181"/>
      <c r="B11" s="182"/>
      <c r="C11" s="182"/>
      <c r="D11" s="182"/>
      <c r="E11" s="182"/>
      <c r="F11" s="255"/>
      <c r="G11" s="255"/>
      <c r="H11" s="255"/>
      <c r="I11" s="183"/>
    </row>
    <row r="12" spans="1:9" x14ac:dyDescent="0.2">
      <c r="A12" s="206"/>
      <c r="B12" s="499" t="s">
        <v>288</v>
      </c>
      <c r="D12" s="60" t="s">
        <v>289</v>
      </c>
      <c r="E12" s="124"/>
      <c r="I12" s="72"/>
    </row>
    <row r="13" spans="1:9" x14ac:dyDescent="0.2">
      <c r="A13" s="500"/>
      <c r="B13" s="69"/>
      <c r="C13" s="69"/>
      <c r="D13" s="501" t="s">
        <v>501</v>
      </c>
      <c r="E13" s="90"/>
      <c r="F13" s="502"/>
      <c r="G13" s="502"/>
      <c r="H13" s="502"/>
      <c r="I13" s="73"/>
    </row>
    <row r="14" spans="1:9" x14ac:dyDescent="0.2">
      <c r="D14" s="125"/>
      <c r="E14" s="125"/>
      <c r="F14" s="125"/>
    </row>
    <row r="21" spans="4:6" x14ac:dyDescent="0.2">
      <c r="D21" s="124"/>
      <c r="E21" s="124"/>
    </row>
    <row r="22" spans="4:6" x14ac:dyDescent="0.2">
      <c r="D22" s="3"/>
      <c r="E22" s="3"/>
    </row>
    <row r="23" spans="4:6" x14ac:dyDescent="0.2">
      <c r="D23" s="125"/>
      <c r="E23" s="125"/>
      <c r="F23" s="125"/>
    </row>
  </sheetData>
  <sheetProtection selectLockedCells="1"/>
  <mergeCells count="3">
    <mergeCell ref="D2:F2"/>
    <mergeCell ref="B5:D5"/>
    <mergeCell ref="B10:F10"/>
  </mergeCells>
  <phoneticPr fontId="8" type="noConversion"/>
  <conditionalFormatting sqref="F6:F8">
    <cfRule type="containsText" dxfId="11" priority="27" operator="containsText" text="Y">
      <formula>NOT(ISERROR(SEARCH("Y",F6)))</formula>
    </cfRule>
    <cfRule type="containsText" dxfId="10" priority="28" operator="containsText" text="N">
      <formula>NOT(ISERROR(SEARCH("N",F6)))</formula>
    </cfRule>
    <cfRule type="containsBlanks" dxfId="9" priority="29">
      <formula>LEN(TRIM(F6))=0</formula>
    </cfRule>
  </conditionalFormatting>
  <conditionalFormatting sqref="G6:G8">
    <cfRule type="expression" dxfId="8" priority="10">
      <formula>IF($F6="N",TRUE,FALSE)</formula>
    </cfRule>
    <cfRule type="expression" dxfId="7" priority="12">
      <formula>IF($F6="",TRUE,FALSE)</formula>
    </cfRule>
    <cfRule type="cellIs" dxfId="6" priority="13" operator="greaterThan">
      <formula>0</formula>
    </cfRule>
  </conditionalFormatting>
  <conditionalFormatting sqref="G10">
    <cfRule type="containsBlanks" dxfId="5" priority="30">
      <formula>LEN(TRIM(G10))=0</formula>
    </cfRule>
    <cfRule type="notContainsBlanks" dxfId="4" priority="30">
      <formula>LEN(TRIM(G10))&gt;0</formula>
    </cfRule>
  </conditionalFormatting>
  <pageMargins left="0.17645833333333333" right="0.5" top="0.16576388888888888" bottom="0.5" header="0.5" footer="0.5"/>
  <pageSetup fitToHeight="0" orientation="landscape" r:id="rId1"/>
  <headerFooter alignWithMargins="0"/>
  <ignoredErrors>
    <ignoredError sqref="G6:G8"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F07338B3-32A9-47FB-8BB7-8049B6745CF5}">
            <xm:f>Gen!$E$56='Data Validation'!$I$5</xm:f>
            <x14:dxf>
              <font>
                <color theme="0" tint="-4.9989318521683403E-2"/>
              </font>
              <fill>
                <patternFill>
                  <bgColor theme="0" tint="-4.9989318521683403E-2"/>
                </patternFill>
              </fill>
              <border>
                <left/>
                <right/>
                <top/>
                <bottom/>
                <vertical/>
                <horizontal/>
              </border>
            </x14:dxf>
          </x14:cfRule>
          <xm:sqref>A5:I9 A10:B10 G10:I10 A11:I13</xm:sqref>
        </x14:conditionalFormatting>
        <x14:conditionalFormatting xmlns:xm="http://schemas.microsoft.com/office/excel/2006/main">
          <x14:cfRule type="expression" priority="9" id="{D7853285-5D07-40A1-8E3C-F6A4E16BADD4}">
            <xm:f>Gen!$E$56='Data Validation'!$I$5</xm:f>
            <x14:dxf>
              <font>
                <color theme="1"/>
              </font>
            </x14:dxf>
          </x14:cfRule>
          <xm:sqref>B3:B4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D57D7B4-D249-4995-8A16-5B636CF989A5}">
          <x14:formula1>
            <xm:f>'Data Validation'!$I$3:$I$5</xm:f>
          </x14:formula1>
          <xm:sqref>F6:F8</xm:sqref>
        </x14:dataValidation>
        <x14:dataValidation type="list" allowBlank="1" showInputMessage="1" showErrorMessage="1" xr:uid="{68E61D5A-8AB4-412E-9D97-B94D5D8A6B51}">
          <x14:formula1>
            <xm:f>'Data Validation'!$O$13:$O$22</xm:f>
          </x14:formula1>
          <xm:sqref>G10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F3DC-071F-42E9-9323-B096EC432A5D}">
  <sheetPr codeName="Sheet16">
    <tabColor theme="1"/>
  </sheetPr>
  <dimension ref="A1:O83"/>
  <sheetViews>
    <sheetView workbookViewId="0"/>
  </sheetViews>
  <sheetFormatPr defaultRowHeight="12.75" x14ac:dyDescent="0.2"/>
  <cols>
    <col min="3" max="3" width="26.85546875" bestFit="1" customWidth="1"/>
    <col min="4" max="4" width="10.140625" customWidth="1"/>
    <col min="5" max="5" width="25.5703125" customWidth="1"/>
    <col min="6" max="6" width="7" customWidth="1"/>
    <col min="7" max="7" width="25.140625" bestFit="1" customWidth="1"/>
    <col min="9" max="9" width="29" customWidth="1"/>
    <col min="11" max="11" width="25.42578125" bestFit="1" customWidth="1"/>
    <col min="13" max="13" width="29.140625" bestFit="1" customWidth="1"/>
    <col min="14" max="14" width="5.140625" customWidth="1"/>
    <col min="15" max="15" width="23.5703125" customWidth="1"/>
  </cols>
  <sheetData>
    <row r="1" spans="1:15" x14ac:dyDescent="0.2">
      <c r="A1" t="s">
        <v>260</v>
      </c>
    </row>
    <row r="2" spans="1:15" ht="12.75" customHeight="1" x14ac:dyDescent="0.2">
      <c r="C2" s="14" t="s">
        <v>316</v>
      </c>
      <c r="D2" s="922" t="s">
        <v>497</v>
      </c>
      <c r="E2" s="923"/>
      <c r="G2" t="s">
        <v>314</v>
      </c>
      <c r="I2" s="3" t="s">
        <v>313</v>
      </c>
      <c r="K2" s="3" t="s">
        <v>373</v>
      </c>
      <c r="L2" s="3" t="s">
        <v>349</v>
      </c>
      <c r="M2" t="s">
        <v>348</v>
      </c>
    </row>
    <row r="3" spans="1:15" ht="15.75" customHeight="1" x14ac:dyDescent="0.2">
      <c r="A3">
        <v>2024</v>
      </c>
      <c r="C3" s="14" t="s">
        <v>331</v>
      </c>
      <c r="D3" s="7"/>
      <c r="G3" t="s">
        <v>315</v>
      </c>
      <c r="K3" s="46" t="s">
        <v>363</v>
      </c>
    </row>
    <row r="4" spans="1:15" x14ac:dyDescent="0.2">
      <c r="A4">
        <v>2023</v>
      </c>
      <c r="G4" s="3"/>
      <c r="I4" s="1" t="s">
        <v>496</v>
      </c>
    </row>
    <row r="5" spans="1:15" x14ac:dyDescent="0.2">
      <c r="A5">
        <v>2022</v>
      </c>
      <c r="H5" s="3" t="s">
        <v>327</v>
      </c>
      <c r="I5" s="1" t="s">
        <v>497</v>
      </c>
      <c r="J5" s="3" t="s">
        <v>428</v>
      </c>
      <c r="K5" s="46" t="s">
        <v>427</v>
      </c>
    </row>
    <row r="6" spans="1:15" ht="14.25" x14ac:dyDescent="0.2">
      <c r="A6">
        <v>2021</v>
      </c>
      <c r="C6" s="3" t="s">
        <v>319</v>
      </c>
      <c r="I6" s="3"/>
      <c r="K6" s="153" t="s">
        <v>401</v>
      </c>
    </row>
    <row r="7" spans="1:15" x14ac:dyDescent="0.2">
      <c r="A7">
        <v>2020</v>
      </c>
      <c r="C7" s="3" t="s">
        <v>320</v>
      </c>
      <c r="E7" s="3" t="s">
        <v>322</v>
      </c>
      <c r="K7" s="10"/>
    </row>
    <row r="8" spans="1:15" x14ac:dyDescent="0.2">
      <c r="A8">
        <v>2019</v>
      </c>
      <c r="C8" s="3" t="s">
        <v>236</v>
      </c>
      <c r="E8" s="3" t="s">
        <v>318</v>
      </c>
      <c r="I8" s="8" t="s">
        <v>387</v>
      </c>
      <c r="K8" s="9" t="s">
        <v>476</v>
      </c>
    </row>
    <row r="9" spans="1:15" x14ac:dyDescent="0.2">
      <c r="A9">
        <v>2018</v>
      </c>
      <c r="C9" s="3" t="s">
        <v>321</v>
      </c>
      <c r="E9" s="3" t="s">
        <v>322</v>
      </c>
      <c r="I9" s="10" t="s">
        <v>29</v>
      </c>
      <c r="K9" s="9" t="s">
        <v>477</v>
      </c>
    </row>
    <row r="10" spans="1:15" x14ac:dyDescent="0.2">
      <c r="A10">
        <v>2017</v>
      </c>
      <c r="C10" s="3" t="s">
        <v>323</v>
      </c>
      <c r="E10" s="3" t="s">
        <v>324</v>
      </c>
      <c r="I10" s="150">
        <v>10000</v>
      </c>
      <c r="K10" s="9" t="s">
        <v>478</v>
      </c>
    </row>
    <row r="11" spans="1:15" ht="18" x14ac:dyDescent="0.25">
      <c r="A11">
        <v>2016</v>
      </c>
      <c r="C11" s="88" t="s">
        <v>489</v>
      </c>
      <c r="I11" s="150">
        <v>15000</v>
      </c>
      <c r="K11" s="10" t="s">
        <v>388</v>
      </c>
    </row>
    <row r="12" spans="1:15" ht="14.25" x14ac:dyDescent="0.2">
      <c r="A12">
        <v>2015</v>
      </c>
      <c r="C12" s="3" t="s">
        <v>490</v>
      </c>
      <c r="G12" s="153" t="s">
        <v>383</v>
      </c>
      <c r="I12" s="150">
        <v>20000</v>
      </c>
      <c r="K12" s="10" t="s">
        <v>389</v>
      </c>
      <c r="O12" s="154" t="s">
        <v>52</v>
      </c>
    </row>
    <row r="13" spans="1:15" ht="14.25" x14ac:dyDescent="0.2">
      <c r="A13">
        <v>2014</v>
      </c>
      <c r="C13" s="3" t="s">
        <v>491</v>
      </c>
      <c r="G13" s="10"/>
      <c r="I13" s="150">
        <v>25000</v>
      </c>
      <c r="K13" s="10" t="s">
        <v>390</v>
      </c>
      <c r="M13" s="153" t="s">
        <v>402</v>
      </c>
      <c r="O13" s="152"/>
    </row>
    <row r="14" spans="1:15" x14ac:dyDescent="0.2">
      <c r="A14">
        <v>2013</v>
      </c>
      <c r="C14" s="3" t="s">
        <v>492</v>
      </c>
      <c r="G14" s="9" t="s">
        <v>384</v>
      </c>
      <c r="I14" s="150">
        <v>30000</v>
      </c>
      <c r="K14" s="10" t="s">
        <v>391</v>
      </c>
      <c r="M14" s="10"/>
      <c r="O14" s="10">
        <v>1000000</v>
      </c>
    </row>
    <row r="15" spans="1:15" x14ac:dyDescent="0.2">
      <c r="A15">
        <v>2012</v>
      </c>
      <c r="C15" s="3" t="s">
        <v>493</v>
      </c>
      <c r="G15" s="9" t="s">
        <v>385</v>
      </c>
      <c r="I15" s="150">
        <v>40000</v>
      </c>
      <c r="K15" s="10" t="s">
        <v>392</v>
      </c>
      <c r="M15" s="10">
        <v>1000000</v>
      </c>
      <c r="O15" s="10">
        <v>2000000</v>
      </c>
    </row>
    <row r="16" spans="1:15" ht="15.75" x14ac:dyDescent="0.25">
      <c r="A16">
        <v>2011</v>
      </c>
      <c r="C16" s="2" t="s">
        <v>2</v>
      </c>
      <c r="G16" s="9" t="s">
        <v>386</v>
      </c>
      <c r="I16" s="150">
        <v>50000</v>
      </c>
      <c r="K16" s="10" t="s">
        <v>393</v>
      </c>
      <c r="M16" s="10">
        <v>2000000</v>
      </c>
      <c r="O16" s="10">
        <v>3000000</v>
      </c>
    </row>
    <row r="17" spans="1:15" ht="14.25" x14ac:dyDescent="0.2">
      <c r="A17">
        <v>2010</v>
      </c>
      <c r="C17" s="153" t="s">
        <v>28</v>
      </c>
      <c r="G17" s="5" t="s">
        <v>407</v>
      </c>
      <c r="I17" s="150">
        <v>60000</v>
      </c>
      <c r="K17" s="10" t="s">
        <v>394</v>
      </c>
      <c r="M17" s="10"/>
      <c r="O17" s="10">
        <v>4000000</v>
      </c>
    </row>
    <row r="18" spans="1:15" x14ac:dyDescent="0.2">
      <c r="A18">
        <v>2009</v>
      </c>
      <c r="C18" s="10"/>
      <c r="E18" s="3" t="s">
        <v>346</v>
      </c>
      <c r="I18" s="150">
        <v>70000</v>
      </c>
      <c r="K18" s="10" t="s">
        <v>395</v>
      </c>
      <c r="M18" s="9" t="s">
        <v>33</v>
      </c>
      <c r="O18" s="10">
        <v>5000000</v>
      </c>
    </row>
    <row r="19" spans="1:15" x14ac:dyDescent="0.2">
      <c r="A19">
        <v>2008</v>
      </c>
      <c r="C19" s="12">
        <v>0.01</v>
      </c>
      <c r="E19" s="3" t="s">
        <v>347</v>
      </c>
      <c r="I19" s="150">
        <v>75000</v>
      </c>
      <c r="K19" s="10" t="s">
        <v>396</v>
      </c>
      <c r="M19" s="10"/>
      <c r="O19" s="10">
        <v>6000000</v>
      </c>
    </row>
    <row r="20" spans="1:15" x14ac:dyDescent="0.2">
      <c r="A20">
        <v>2007</v>
      </c>
      <c r="C20" s="12">
        <v>0.02</v>
      </c>
      <c r="I20" s="150">
        <v>80000</v>
      </c>
      <c r="K20" s="10" t="s">
        <v>397</v>
      </c>
      <c r="M20" s="9" t="s">
        <v>43</v>
      </c>
      <c r="O20" s="10">
        <v>7000000</v>
      </c>
    </row>
    <row r="21" spans="1:15" x14ac:dyDescent="0.2">
      <c r="A21">
        <v>2006</v>
      </c>
      <c r="C21" s="12">
        <v>0.03</v>
      </c>
      <c r="I21" s="150">
        <v>90000</v>
      </c>
      <c r="K21" s="10" t="s">
        <v>398</v>
      </c>
      <c r="M21" s="10">
        <v>500000</v>
      </c>
      <c r="O21" s="10">
        <v>8000000</v>
      </c>
    </row>
    <row r="22" spans="1:15" x14ac:dyDescent="0.2">
      <c r="A22">
        <v>2005</v>
      </c>
      <c r="C22" s="12">
        <v>0.04</v>
      </c>
      <c r="I22" s="151">
        <v>100000</v>
      </c>
      <c r="K22" s="10" t="s">
        <v>399</v>
      </c>
      <c r="M22" s="11">
        <v>1000000</v>
      </c>
      <c r="O22" s="11">
        <v>9000000</v>
      </c>
    </row>
    <row r="23" spans="1:15" x14ac:dyDescent="0.2">
      <c r="C23" s="13">
        <v>0.05</v>
      </c>
      <c r="I23" s="523"/>
      <c r="K23" s="11" t="s">
        <v>400</v>
      </c>
    </row>
    <row r="24" spans="1:15" ht="14.25" x14ac:dyDescent="0.2">
      <c r="O24" s="153" t="s">
        <v>417</v>
      </c>
    </row>
    <row r="25" spans="1:15" ht="14.25" x14ac:dyDescent="0.2">
      <c r="C25" t="s">
        <v>3</v>
      </c>
      <c r="E25" s="153" t="s">
        <v>144</v>
      </c>
      <c r="G25" s="153" t="s">
        <v>145</v>
      </c>
      <c r="I25" s="153" t="s">
        <v>146</v>
      </c>
      <c r="K25" s="153" t="s">
        <v>147</v>
      </c>
      <c r="M25" s="153" t="s">
        <v>148</v>
      </c>
      <c r="O25" s="10"/>
    </row>
    <row r="26" spans="1:15" x14ac:dyDescent="0.2">
      <c r="E26" s="10"/>
      <c r="G26" s="10"/>
      <c r="I26" s="10"/>
      <c r="K26" s="10"/>
      <c r="M26" s="10"/>
      <c r="O26" s="10">
        <v>0</v>
      </c>
    </row>
    <row r="27" spans="1:15" x14ac:dyDescent="0.2">
      <c r="A27">
        <v>2025</v>
      </c>
      <c r="E27" s="9"/>
      <c r="G27" s="10">
        <v>0</v>
      </c>
      <c r="I27" s="3" t="s">
        <v>317</v>
      </c>
      <c r="K27" s="9" t="s">
        <v>317</v>
      </c>
      <c r="M27" s="15">
        <v>250</v>
      </c>
      <c r="O27" s="10">
        <v>250</v>
      </c>
    </row>
    <row r="28" spans="1:15" x14ac:dyDescent="0.2">
      <c r="A28">
        <v>2024</v>
      </c>
      <c r="E28" s="9" t="s">
        <v>328</v>
      </c>
      <c r="G28" s="9" t="s">
        <v>317</v>
      </c>
      <c r="I28" s="9" t="s">
        <v>329</v>
      </c>
      <c r="K28" s="10">
        <v>50000</v>
      </c>
      <c r="M28" s="10">
        <v>500</v>
      </c>
      <c r="O28" s="10">
        <v>500</v>
      </c>
    </row>
    <row r="29" spans="1:15" x14ac:dyDescent="0.2">
      <c r="A29">
        <v>2023</v>
      </c>
      <c r="E29" s="10">
        <v>500000</v>
      </c>
      <c r="G29" s="10">
        <v>1000</v>
      </c>
      <c r="I29" s="5" t="s">
        <v>330</v>
      </c>
      <c r="K29" s="11">
        <v>100000</v>
      </c>
      <c r="M29" s="10">
        <v>1000</v>
      </c>
      <c r="O29" s="10">
        <v>1000</v>
      </c>
    </row>
    <row r="30" spans="1:15" x14ac:dyDescent="0.2">
      <c r="A30">
        <v>2022</v>
      </c>
      <c r="E30" s="11">
        <v>1000000</v>
      </c>
      <c r="G30" s="11">
        <v>2500</v>
      </c>
      <c r="M30" s="11">
        <v>2500</v>
      </c>
      <c r="O30" s="10">
        <v>2000</v>
      </c>
    </row>
    <row r="31" spans="1:15" x14ac:dyDescent="0.2">
      <c r="A31">
        <v>2021</v>
      </c>
      <c r="G31" s="11">
        <v>5000</v>
      </c>
      <c r="O31" s="10">
        <v>2500</v>
      </c>
    </row>
    <row r="32" spans="1:15" x14ac:dyDescent="0.2">
      <c r="A32">
        <v>2020</v>
      </c>
      <c r="O32" s="10">
        <v>5000</v>
      </c>
    </row>
    <row r="33" spans="1:15" x14ac:dyDescent="0.2">
      <c r="A33">
        <v>2019</v>
      </c>
      <c r="O33" s="10">
        <v>10000</v>
      </c>
    </row>
    <row r="34" spans="1:15" ht="15.75" x14ac:dyDescent="0.25">
      <c r="A34">
        <v>2018</v>
      </c>
      <c r="C34" s="2" t="s">
        <v>35</v>
      </c>
      <c r="O34" s="10">
        <v>25000</v>
      </c>
    </row>
    <row r="35" spans="1:15" x14ac:dyDescent="0.2">
      <c r="A35">
        <v>2017</v>
      </c>
      <c r="O35" s="11">
        <v>50000</v>
      </c>
    </row>
    <row r="36" spans="1:15" ht="28.5" x14ac:dyDescent="0.2">
      <c r="A36">
        <v>2016</v>
      </c>
      <c r="B36">
        <v>1</v>
      </c>
      <c r="C36" s="155" t="s">
        <v>160</v>
      </c>
      <c r="E36" s="153" t="s">
        <v>332</v>
      </c>
      <c r="G36" s="153" t="s">
        <v>27</v>
      </c>
      <c r="I36" s="153" t="s">
        <v>28</v>
      </c>
      <c r="K36" s="154" t="s">
        <v>2</v>
      </c>
    </row>
    <row r="37" spans="1:15" ht="14.25" x14ac:dyDescent="0.2">
      <c r="A37">
        <v>2015</v>
      </c>
      <c r="C37" s="16"/>
      <c r="E37" s="10"/>
      <c r="G37" s="10"/>
      <c r="I37" s="58"/>
      <c r="K37" s="9" t="s">
        <v>403</v>
      </c>
      <c r="M37" s="153" t="s">
        <v>404</v>
      </c>
    </row>
    <row r="38" spans="1:15" x14ac:dyDescent="0.2">
      <c r="A38">
        <v>2014</v>
      </c>
      <c r="C38" s="16">
        <v>1</v>
      </c>
      <c r="E38" s="9" t="s">
        <v>333</v>
      </c>
      <c r="G38" s="17">
        <v>10000</v>
      </c>
      <c r="I38" s="10">
        <v>1000</v>
      </c>
      <c r="K38" s="10"/>
      <c r="M38" s="10"/>
    </row>
    <row r="39" spans="1:15" x14ac:dyDescent="0.2">
      <c r="A39">
        <v>2013</v>
      </c>
      <c r="C39" s="16">
        <v>2</v>
      </c>
      <c r="E39" s="9" t="s">
        <v>334</v>
      </c>
      <c r="G39" s="17">
        <v>20000</v>
      </c>
      <c r="I39" s="10">
        <v>2500</v>
      </c>
      <c r="K39" s="10">
        <v>0</v>
      </c>
      <c r="M39" s="10">
        <v>1000000</v>
      </c>
    </row>
    <row r="40" spans="1:15" x14ac:dyDescent="0.2">
      <c r="A40">
        <v>2012</v>
      </c>
      <c r="C40" s="16">
        <v>3</v>
      </c>
      <c r="E40" s="9" t="s">
        <v>335</v>
      </c>
      <c r="G40" s="17">
        <v>25000</v>
      </c>
      <c r="I40" s="10">
        <v>10000</v>
      </c>
      <c r="K40" s="10">
        <v>250000</v>
      </c>
      <c r="M40" s="10">
        <v>2000000</v>
      </c>
    </row>
    <row r="41" spans="1:15" x14ac:dyDescent="0.2">
      <c r="A41">
        <v>2011</v>
      </c>
      <c r="C41" s="16">
        <v>4</v>
      </c>
      <c r="E41" s="9" t="s">
        <v>336</v>
      </c>
      <c r="G41" s="17">
        <v>50000</v>
      </c>
      <c r="I41" s="11">
        <v>25000</v>
      </c>
      <c r="K41" s="10">
        <v>500000</v>
      </c>
      <c r="M41" s="9" t="s">
        <v>317</v>
      </c>
    </row>
    <row r="42" spans="1:15" x14ac:dyDescent="0.2">
      <c r="A42">
        <v>2010</v>
      </c>
      <c r="C42" s="56" t="s">
        <v>419</v>
      </c>
      <c r="E42" s="5" t="s">
        <v>337</v>
      </c>
      <c r="G42" s="17">
        <v>75000</v>
      </c>
      <c r="K42" s="10">
        <v>1000000</v>
      </c>
      <c r="M42" s="10"/>
    </row>
    <row r="43" spans="1:15" x14ac:dyDescent="0.2">
      <c r="A43">
        <v>2009</v>
      </c>
      <c r="G43" s="17">
        <v>100000</v>
      </c>
      <c r="K43" s="11">
        <v>2000000</v>
      </c>
      <c r="M43" s="10"/>
    </row>
    <row r="44" spans="1:15" x14ac:dyDescent="0.2">
      <c r="A44">
        <v>2008</v>
      </c>
      <c r="G44" s="17">
        <v>250000</v>
      </c>
      <c r="M44" s="9" t="s">
        <v>28</v>
      </c>
    </row>
    <row r="45" spans="1:15" x14ac:dyDescent="0.2">
      <c r="A45">
        <v>2007</v>
      </c>
      <c r="G45" s="18">
        <v>500000</v>
      </c>
      <c r="M45" s="10"/>
    </row>
    <row r="46" spans="1:15" x14ac:dyDescent="0.2">
      <c r="A46">
        <v>2006</v>
      </c>
      <c r="M46" s="10">
        <v>100000</v>
      </c>
    </row>
    <row r="47" spans="1:15" x14ac:dyDescent="0.2">
      <c r="A47">
        <v>2005</v>
      </c>
      <c r="M47" s="5" t="s">
        <v>317</v>
      </c>
    </row>
    <row r="49" spans="3:11" ht="15.75" x14ac:dyDescent="0.25">
      <c r="C49" s="2" t="s">
        <v>32</v>
      </c>
    </row>
    <row r="50" spans="3:11" ht="14.25" x14ac:dyDescent="0.2">
      <c r="C50" s="153" t="s">
        <v>28</v>
      </c>
      <c r="E50" s="153" t="s">
        <v>94</v>
      </c>
      <c r="I50" s="153" t="s">
        <v>422</v>
      </c>
      <c r="K50" s="584" t="s">
        <v>612</v>
      </c>
    </row>
    <row r="51" spans="3:11" x14ac:dyDescent="0.2">
      <c r="C51" s="10"/>
      <c r="E51" s="10"/>
      <c r="I51" s="10"/>
      <c r="K51" s="10"/>
    </row>
    <row r="52" spans="3:11" x14ac:dyDescent="0.2">
      <c r="C52" s="10">
        <v>0</v>
      </c>
      <c r="E52" s="10">
        <v>0</v>
      </c>
      <c r="I52" s="9" t="s">
        <v>496</v>
      </c>
      <c r="K52" s="9" t="s">
        <v>609</v>
      </c>
    </row>
    <row r="53" spans="3:11" x14ac:dyDescent="0.2">
      <c r="C53" s="10">
        <v>1000</v>
      </c>
      <c r="E53" s="10">
        <v>500</v>
      </c>
      <c r="I53" s="5" t="s">
        <v>459</v>
      </c>
      <c r="K53" s="9" t="s">
        <v>610</v>
      </c>
    </row>
    <row r="54" spans="3:11" x14ac:dyDescent="0.2">
      <c r="C54" s="10">
        <v>2500</v>
      </c>
      <c r="E54" s="10">
        <v>1000</v>
      </c>
      <c r="K54" s="5" t="s">
        <v>611</v>
      </c>
    </row>
    <row r="55" spans="3:11" x14ac:dyDescent="0.2">
      <c r="C55" s="10">
        <v>10000</v>
      </c>
      <c r="E55" s="10">
        <v>2000</v>
      </c>
    </row>
    <row r="56" spans="3:11" x14ac:dyDescent="0.2">
      <c r="C56" s="10">
        <v>25000</v>
      </c>
      <c r="E56" s="10">
        <v>2500</v>
      </c>
    </row>
    <row r="57" spans="3:11" x14ac:dyDescent="0.2">
      <c r="C57" s="11">
        <v>50000</v>
      </c>
      <c r="E57" s="11">
        <v>5000</v>
      </c>
    </row>
    <row r="58" spans="3:11" x14ac:dyDescent="0.2">
      <c r="C58" s="3" t="s">
        <v>337</v>
      </c>
      <c r="E58" s="3" t="s">
        <v>337</v>
      </c>
    </row>
    <row r="60" spans="3:11" ht="15.75" x14ac:dyDescent="0.25">
      <c r="C60" s="2" t="s">
        <v>229</v>
      </c>
    </row>
    <row r="61" spans="3:11" ht="14.25" x14ac:dyDescent="0.2">
      <c r="C61" s="8"/>
      <c r="E61" s="153" t="s">
        <v>252</v>
      </c>
      <c r="I61" s="153" t="s">
        <v>36</v>
      </c>
    </row>
    <row r="62" spans="3:11" x14ac:dyDescent="0.2">
      <c r="C62" s="10"/>
      <c r="E62" s="10"/>
      <c r="I62" s="10"/>
    </row>
    <row r="63" spans="3:11" x14ac:dyDescent="0.2">
      <c r="C63" s="10" t="s">
        <v>239</v>
      </c>
      <c r="E63" s="9" t="s">
        <v>470</v>
      </c>
      <c r="I63" s="9" t="s">
        <v>563</v>
      </c>
    </row>
    <row r="64" spans="3:11" ht="12" customHeight="1" x14ac:dyDescent="0.2">
      <c r="C64" s="10" t="s">
        <v>240</v>
      </c>
      <c r="E64" s="9" t="s">
        <v>471</v>
      </c>
      <c r="I64" s="9" t="s">
        <v>564</v>
      </c>
    </row>
    <row r="65" spans="3:9" x14ac:dyDescent="0.2">
      <c r="C65" s="9" t="s">
        <v>364</v>
      </c>
      <c r="E65" s="9" t="s">
        <v>472</v>
      </c>
      <c r="I65" s="5" t="s">
        <v>497</v>
      </c>
    </row>
    <row r="66" spans="3:9" x14ac:dyDescent="0.2">
      <c r="C66" s="9" t="s">
        <v>365</v>
      </c>
      <c r="E66" s="5" t="s">
        <v>588</v>
      </c>
    </row>
    <row r="67" spans="3:9" x14ac:dyDescent="0.2">
      <c r="C67" s="11" t="s">
        <v>241</v>
      </c>
      <c r="E67" s="3"/>
    </row>
    <row r="70" spans="3:9" ht="15.75" x14ac:dyDescent="0.25">
      <c r="C70" s="2" t="s">
        <v>372</v>
      </c>
    </row>
    <row r="71" spans="3:9" x14ac:dyDescent="0.2">
      <c r="C71" t="s">
        <v>203</v>
      </c>
    </row>
    <row r="73" spans="3:9" x14ac:dyDescent="0.2">
      <c r="C73" s="3" t="s">
        <v>536</v>
      </c>
    </row>
    <row r="74" spans="3:9" x14ac:dyDescent="0.2">
      <c r="C74" s="3" t="s">
        <v>537</v>
      </c>
    </row>
    <row r="76" spans="3:9" ht="14.25" x14ac:dyDescent="0.2">
      <c r="C76" s="153" t="s">
        <v>28</v>
      </c>
    </row>
    <row r="77" spans="3:9" x14ac:dyDescent="0.2">
      <c r="C77" s="10"/>
      <c r="E77" s="3" t="s">
        <v>545</v>
      </c>
    </row>
    <row r="78" spans="3:9" x14ac:dyDescent="0.2">
      <c r="C78" s="10"/>
      <c r="E78" s="3" t="s">
        <v>546</v>
      </c>
    </row>
    <row r="79" spans="3:9" x14ac:dyDescent="0.2">
      <c r="C79" s="10">
        <v>2500</v>
      </c>
      <c r="E79" s="3" t="s">
        <v>547</v>
      </c>
    </row>
    <row r="80" spans="3:9" x14ac:dyDescent="0.2">
      <c r="C80" s="10">
        <v>5000</v>
      </c>
    </row>
    <row r="81" spans="3:3" x14ac:dyDescent="0.2">
      <c r="C81" s="10">
        <v>10000</v>
      </c>
    </row>
    <row r="82" spans="3:3" x14ac:dyDescent="0.2">
      <c r="C82" s="10">
        <v>25000</v>
      </c>
    </row>
    <row r="83" spans="3:3" x14ac:dyDescent="0.2">
      <c r="C83" s="11">
        <v>50000</v>
      </c>
    </row>
  </sheetData>
  <mergeCells count="1">
    <mergeCell ref="D2:E2"/>
  </mergeCells>
  <phoneticPr fontId="8" type="noConversion"/>
  <conditionalFormatting sqref="D2">
    <cfRule type="containsBlanks" dxfId="3" priority="8">
      <formula>LEN(TRIM(D2))=0</formula>
    </cfRule>
  </conditionalFormatting>
  <conditionalFormatting sqref="D3 D2:E2">
    <cfRule type="containsText" dxfId="2" priority="6" operator="containsText" text="Y">
      <formula>NOT(ISERROR(SEARCH("Y",D2)))</formula>
    </cfRule>
  </conditionalFormatting>
  <conditionalFormatting sqref="D3">
    <cfRule type="containsBlanks" dxfId="1" priority="3">
      <formula>LEN(TRIM(D3))=0</formula>
    </cfRule>
  </conditionalFormatting>
  <conditionalFormatting sqref="D2:E2 D3">
    <cfRule type="containsText" dxfId="0" priority="7" operator="containsText" text="N">
      <formula>NOT(ISERROR(SEARCH("N",D2)))</formula>
    </cfRule>
  </conditionalFormatting>
  <dataValidations count="1">
    <dataValidation type="list" allowBlank="1" showInputMessage="1" showErrorMessage="1" sqref="D2:D3" xr:uid="{0A05E4AE-B7B3-436E-9788-FE9FD3A70120}">
      <formula1>$I$3:$I$5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9B7F-DA23-4756-9EC0-6BF5AB1FAEAD}">
  <sheetPr>
    <tabColor rgb="FFFF4FFF"/>
    <pageSetUpPr fitToPage="1"/>
  </sheetPr>
  <dimension ref="A1:J101"/>
  <sheetViews>
    <sheetView showGridLines="0" showRuler="0" zoomScaleNormal="100" workbookViewId="0">
      <pane ySplit="3" topLeftCell="A80" activePane="bottomLeft" state="frozen"/>
      <selection pane="bottomLeft" activeCell="I20" sqref="I20"/>
    </sheetView>
  </sheetViews>
  <sheetFormatPr defaultColWidth="9.140625" defaultRowHeight="12.75" x14ac:dyDescent="0.2"/>
  <cols>
    <col min="1" max="1" width="3.140625" style="20" customWidth="1"/>
    <col min="2" max="2" width="3.140625" style="359" customWidth="1"/>
    <col min="3" max="3" width="3.140625" style="20" customWidth="1"/>
    <col min="4" max="4" width="17.7109375" style="20" customWidth="1"/>
    <col min="5" max="5" width="19.28515625" style="20" customWidth="1"/>
    <col min="6" max="6" width="17.5703125" style="20" bestFit="1" customWidth="1"/>
    <col min="7" max="7" width="6" style="20" customWidth="1"/>
    <col min="8" max="8" width="15.5703125" style="20" customWidth="1"/>
    <col min="9" max="9" width="21.42578125" style="20" customWidth="1"/>
    <col min="10" max="10" width="75.7109375" style="47" customWidth="1"/>
    <col min="11" max="16384" width="9.140625" style="20"/>
  </cols>
  <sheetData>
    <row r="1" spans="1:10" ht="39.950000000000003" customHeight="1" x14ac:dyDescent="0.2">
      <c r="A1" s="695" t="s">
        <v>229</v>
      </c>
      <c r="B1" s="695"/>
      <c r="C1" s="695"/>
      <c r="D1" s="695"/>
      <c r="E1" s="695"/>
      <c r="F1" s="695"/>
      <c r="G1" s="695"/>
      <c r="H1" s="695"/>
      <c r="I1" s="695"/>
      <c r="J1" s="142" t="s">
        <v>452</v>
      </c>
    </row>
    <row r="2" spans="1:10" s="483" customFormat="1" ht="20.25" x14ac:dyDescent="0.3">
      <c r="A2" s="491" t="s">
        <v>549</v>
      </c>
      <c r="B2" s="506"/>
      <c r="C2" s="506"/>
      <c r="D2" s="506"/>
      <c r="E2" s="492">
        <f>Gen!E10</f>
        <v>0</v>
      </c>
      <c r="F2" s="506"/>
      <c r="G2" s="506"/>
      <c r="H2" s="506"/>
      <c r="I2" s="506"/>
      <c r="J2" s="506"/>
    </row>
    <row r="3" spans="1:10" s="483" customFormat="1" ht="14.1" customHeight="1" x14ac:dyDescent="0.3">
      <c r="A3" s="485"/>
      <c r="B3" s="493" t="s">
        <v>541</v>
      </c>
      <c r="C3" s="486"/>
      <c r="D3" s="486"/>
      <c r="E3" s="486"/>
      <c r="F3" s="487"/>
      <c r="G3" s="487"/>
      <c r="H3" s="487"/>
      <c r="I3" s="487"/>
      <c r="J3" s="488"/>
    </row>
    <row r="4" spans="1:10" s="299" customFormat="1" ht="15.95" customHeight="1" x14ac:dyDescent="0.25">
      <c r="A4" s="302"/>
      <c r="B4" s="303" t="s">
        <v>290</v>
      </c>
      <c r="C4" s="304"/>
      <c r="D4" s="304"/>
      <c r="E4" s="305"/>
      <c r="F4" s="305"/>
      <c r="G4" s="305"/>
      <c r="H4" s="305"/>
      <c r="I4" s="306"/>
      <c r="J4" s="301"/>
    </row>
    <row r="5" spans="1:10" s="299" customFormat="1" ht="15.95" customHeight="1" x14ac:dyDescent="0.3">
      <c r="A5" s="302"/>
      <c r="B5" s="307">
        <v>1</v>
      </c>
      <c r="C5" s="696" t="s">
        <v>522</v>
      </c>
      <c r="D5" s="696"/>
      <c r="E5" s="696"/>
      <c r="F5" s="696"/>
      <c r="G5" s="696"/>
      <c r="H5" s="696"/>
      <c r="I5" s="697"/>
      <c r="J5" s="301"/>
    </row>
    <row r="6" spans="1:10" s="299" customFormat="1" ht="15.95" customHeight="1" x14ac:dyDescent="0.25">
      <c r="A6" s="302"/>
      <c r="B6" s="307">
        <v>2</v>
      </c>
      <c r="C6" s="698" t="s">
        <v>548</v>
      </c>
      <c r="D6" s="698"/>
      <c r="E6" s="698"/>
      <c r="F6" s="698"/>
      <c r="G6" s="698"/>
      <c r="H6" s="698"/>
      <c r="I6" s="699"/>
      <c r="J6" s="301"/>
    </row>
    <row r="7" spans="1:10" ht="15.95" customHeight="1" x14ac:dyDescent="0.2">
      <c r="A7" s="302"/>
      <c r="B7" s="308"/>
      <c r="C7" s="700"/>
      <c r="D7" s="700"/>
      <c r="E7" s="700"/>
      <c r="F7" s="700"/>
      <c r="G7" s="700"/>
      <c r="H7" s="700"/>
      <c r="I7" s="701"/>
      <c r="J7" s="309"/>
    </row>
    <row r="8" spans="1:10" ht="12.75" customHeight="1" x14ac:dyDescent="0.2">
      <c r="A8" s="302"/>
      <c r="B8" s="310"/>
      <c r="C8" s="300"/>
      <c r="D8" s="300"/>
      <c r="E8" s="300"/>
      <c r="F8" s="243"/>
      <c r="G8" s="243"/>
      <c r="H8" s="243"/>
      <c r="I8" s="243"/>
      <c r="J8" s="309"/>
    </row>
    <row r="9" spans="1:10" ht="69.95" customHeight="1" x14ac:dyDescent="0.2">
      <c r="A9" s="241"/>
      <c r="B9" s="702" t="s">
        <v>300</v>
      </c>
      <c r="C9" s="703"/>
      <c r="D9" s="703"/>
      <c r="E9" s="703"/>
      <c r="F9" s="703"/>
      <c r="G9" s="703"/>
      <c r="H9" s="704"/>
      <c r="I9" s="381"/>
      <c r="J9" s="309"/>
    </row>
    <row r="10" spans="1:10" ht="12.75" customHeight="1" x14ac:dyDescent="0.2">
      <c r="A10" s="302"/>
      <c r="B10" s="310"/>
      <c r="C10" s="300"/>
      <c r="D10" s="300"/>
      <c r="E10" s="300"/>
      <c r="F10" s="243"/>
      <c r="G10" s="243"/>
      <c r="H10" s="243"/>
      <c r="I10" s="243"/>
      <c r="J10" s="309"/>
    </row>
    <row r="11" spans="1:10" ht="20.25" x14ac:dyDescent="0.3">
      <c r="A11" s="311" t="s">
        <v>301</v>
      </c>
      <c r="B11" s="310"/>
      <c r="C11" s="300"/>
      <c r="D11" s="300"/>
      <c r="E11" s="300"/>
      <c r="F11" s="243"/>
      <c r="G11" s="243"/>
      <c r="H11" s="243"/>
      <c r="I11" s="243"/>
      <c r="J11" s="309"/>
    </row>
    <row r="12" spans="1:10" ht="15.75" x14ac:dyDescent="0.25">
      <c r="A12" s="312" t="s">
        <v>8</v>
      </c>
      <c r="B12" s="313"/>
      <c r="C12" s="243"/>
      <c r="D12" s="314"/>
      <c r="E12" s="314"/>
      <c r="F12" s="243"/>
      <c r="G12" s="243"/>
      <c r="H12" s="243"/>
      <c r="I12" s="243"/>
      <c r="J12" s="309"/>
    </row>
    <row r="13" spans="1:10" ht="14.1" customHeight="1" x14ac:dyDescent="0.2">
      <c r="A13" s="241"/>
      <c r="B13" s="334" t="s">
        <v>9</v>
      </c>
      <c r="C13" s="392" t="s">
        <v>298</v>
      </c>
      <c r="D13" s="392"/>
      <c r="E13" s="392"/>
      <c r="F13" s="392"/>
      <c r="G13" s="392"/>
      <c r="H13" s="393"/>
      <c r="I13" s="315"/>
      <c r="J13" s="309"/>
    </row>
    <row r="14" spans="1:10" ht="14.1" customHeight="1" x14ac:dyDescent="0.2">
      <c r="A14" s="241"/>
      <c r="B14" s="336"/>
      <c r="C14" s="47" t="s">
        <v>171</v>
      </c>
      <c r="D14" s="689" t="s">
        <v>25</v>
      </c>
      <c r="E14" s="689"/>
      <c r="F14" s="689"/>
      <c r="G14" s="689"/>
      <c r="H14" s="690"/>
      <c r="I14" s="316"/>
      <c r="J14" s="309"/>
    </row>
    <row r="15" spans="1:10" ht="14.1" customHeight="1" x14ac:dyDescent="0.2">
      <c r="A15" s="241"/>
      <c r="B15" s="336"/>
      <c r="C15" s="47" t="s">
        <v>192</v>
      </c>
      <c r="D15" s="689" t="s">
        <v>230</v>
      </c>
      <c r="E15" s="689"/>
      <c r="F15" s="689"/>
      <c r="G15" s="689"/>
      <c r="H15" s="690"/>
      <c r="I15" s="316"/>
      <c r="J15" s="309"/>
    </row>
    <row r="16" spans="1:10" ht="14.1" customHeight="1" x14ac:dyDescent="0.2">
      <c r="A16" s="241"/>
      <c r="B16" s="336"/>
      <c r="C16" s="47" t="s">
        <v>231</v>
      </c>
      <c r="D16" s="689" t="s">
        <v>27</v>
      </c>
      <c r="E16" s="689"/>
      <c r="F16" s="689"/>
      <c r="G16" s="689"/>
      <c r="H16" s="690"/>
      <c r="I16" s="316"/>
      <c r="J16" s="309"/>
    </row>
    <row r="17" spans="1:10" ht="14.1" customHeight="1" x14ac:dyDescent="0.2">
      <c r="A17" s="241"/>
      <c r="B17" s="336"/>
      <c r="C17" s="47" t="s">
        <v>232</v>
      </c>
      <c r="D17" s="689" t="s">
        <v>28</v>
      </c>
      <c r="E17" s="689"/>
      <c r="F17" s="689"/>
      <c r="G17" s="689"/>
      <c r="H17" s="690"/>
      <c r="I17" s="317"/>
      <c r="J17" s="309"/>
    </row>
    <row r="18" spans="1:10" ht="14.1" customHeight="1" x14ac:dyDescent="0.2">
      <c r="A18" s="241"/>
      <c r="B18" s="510"/>
      <c r="C18" s="512" t="s">
        <v>233</v>
      </c>
      <c r="D18" s="691" t="s">
        <v>308</v>
      </c>
      <c r="E18" s="691"/>
      <c r="F18" s="691"/>
      <c r="G18" s="691"/>
      <c r="H18" s="692"/>
      <c r="I18" s="316"/>
      <c r="J18" s="309"/>
    </row>
    <row r="19" spans="1:10" ht="14.1" customHeight="1" x14ac:dyDescent="0.2">
      <c r="A19" s="241"/>
      <c r="B19" s="336" t="s">
        <v>10</v>
      </c>
      <c r="C19" s="47" t="s">
        <v>234</v>
      </c>
      <c r="D19" s="47"/>
      <c r="E19" s="47"/>
      <c r="F19" s="47"/>
      <c r="G19" s="47"/>
      <c r="H19" s="515"/>
      <c r="I19" s="316"/>
      <c r="J19" s="309"/>
    </row>
    <row r="20" spans="1:10" ht="14.1" customHeight="1" x14ac:dyDescent="0.2">
      <c r="A20" s="241"/>
      <c r="B20" s="334" t="s">
        <v>11</v>
      </c>
      <c r="C20" s="392" t="s">
        <v>356</v>
      </c>
      <c r="D20" s="392"/>
      <c r="E20" s="392"/>
      <c r="F20" s="392"/>
      <c r="G20" s="392"/>
      <c r="H20" s="393"/>
      <c r="I20" s="315"/>
      <c r="J20" s="318"/>
    </row>
    <row r="21" spans="1:10" ht="14.1" customHeight="1" x14ac:dyDescent="0.2">
      <c r="A21" s="241"/>
      <c r="B21" s="336" t="s">
        <v>12</v>
      </c>
      <c r="C21" s="47" t="s">
        <v>235</v>
      </c>
      <c r="D21" s="47"/>
      <c r="E21" s="47"/>
      <c r="F21" s="47"/>
      <c r="G21" s="47"/>
      <c r="H21" s="515"/>
      <c r="I21" s="315"/>
      <c r="J21" s="318"/>
    </row>
    <row r="22" spans="1:10" ht="14.1" customHeight="1" x14ac:dyDescent="0.2">
      <c r="A22" s="241"/>
      <c r="B22" s="510" t="s">
        <v>14</v>
      </c>
      <c r="C22" s="663" t="s">
        <v>357</v>
      </c>
      <c r="D22" s="663"/>
      <c r="E22" s="663"/>
      <c r="F22" s="663"/>
      <c r="G22" s="663"/>
      <c r="H22" s="664"/>
      <c r="I22" s="315"/>
      <c r="J22" s="309" t="str">
        <f>IF(I22="Y","Please attach a list of all authorized employers.","")</f>
        <v/>
      </c>
    </row>
    <row r="23" spans="1:10" ht="14.1" customHeight="1" x14ac:dyDescent="0.2">
      <c r="A23" s="241"/>
      <c r="B23" s="510" t="s">
        <v>16</v>
      </c>
      <c r="C23" s="693" t="s">
        <v>358</v>
      </c>
      <c r="D23" s="693"/>
      <c r="E23" s="693"/>
      <c r="F23" s="693"/>
      <c r="G23" s="693"/>
      <c r="H23" s="694"/>
      <c r="I23" s="315"/>
      <c r="J23" s="318"/>
    </row>
    <row r="24" spans="1:10" x14ac:dyDescent="0.2">
      <c r="A24" s="241"/>
      <c r="B24" s="313"/>
      <c r="C24" s="243"/>
      <c r="D24" s="243"/>
      <c r="E24" s="243"/>
      <c r="F24" s="243"/>
      <c r="G24" s="243"/>
      <c r="H24" s="243"/>
      <c r="I24" s="243"/>
      <c r="J24" s="309"/>
    </row>
    <row r="25" spans="1:10" ht="14.1" customHeight="1" x14ac:dyDescent="0.25">
      <c r="A25" s="312" t="s">
        <v>297</v>
      </c>
      <c r="B25" s="313"/>
      <c r="C25" s="243"/>
      <c r="D25" s="243"/>
      <c r="E25" s="243"/>
      <c r="F25" s="243"/>
      <c r="G25" s="243"/>
      <c r="H25" s="243"/>
      <c r="I25" s="243"/>
      <c r="J25" s="319"/>
    </row>
    <row r="26" spans="1:10" ht="14.1" customHeight="1" x14ac:dyDescent="0.2">
      <c r="A26" s="241"/>
      <c r="B26" s="681" t="s">
        <v>299</v>
      </c>
      <c r="C26" s="682"/>
      <c r="D26" s="682"/>
      <c r="E26" s="682"/>
      <c r="F26" s="682"/>
      <c r="G26" s="682"/>
      <c r="H26" s="683"/>
      <c r="I26" s="673" t="s">
        <v>523</v>
      </c>
      <c r="J26" s="319"/>
    </row>
    <row r="27" spans="1:10" ht="14.1" customHeight="1" x14ac:dyDescent="0.2">
      <c r="A27" s="320"/>
      <c r="B27" s="684"/>
      <c r="C27" s="685"/>
      <c r="D27" s="685"/>
      <c r="E27" s="685"/>
      <c r="F27" s="685"/>
      <c r="G27" s="685"/>
      <c r="H27" s="686"/>
      <c r="I27" s="674"/>
      <c r="J27" s="309"/>
    </row>
    <row r="28" spans="1:10" ht="14.1" customHeight="1" x14ac:dyDescent="0.2">
      <c r="A28" s="241"/>
      <c r="B28" s="321" t="s">
        <v>9</v>
      </c>
      <c r="C28" s="675" t="s">
        <v>524</v>
      </c>
      <c r="D28" s="675"/>
      <c r="E28" s="675"/>
      <c r="F28" s="675"/>
      <c r="G28" s="675"/>
      <c r="H28" s="676"/>
      <c r="I28" s="316">
        <v>1</v>
      </c>
      <c r="J28" s="309"/>
    </row>
    <row r="29" spans="1:10" ht="14.1" customHeight="1" x14ac:dyDescent="0.2">
      <c r="A29" s="241"/>
      <c r="B29" s="322" t="s">
        <v>10</v>
      </c>
      <c r="C29" s="677" t="s">
        <v>525</v>
      </c>
      <c r="D29" s="677"/>
      <c r="E29" s="677"/>
      <c r="F29" s="677"/>
      <c r="G29" s="677"/>
      <c r="H29" s="678"/>
      <c r="I29" s="316">
        <v>2</v>
      </c>
      <c r="J29" s="309"/>
    </row>
    <row r="30" spans="1:10" ht="14.1" customHeight="1" x14ac:dyDescent="0.2">
      <c r="A30" s="241"/>
      <c r="B30" s="323" t="s">
        <v>11</v>
      </c>
      <c r="C30" s="679" t="s">
        <v>526</v>
      </c>
      <c r="D30" s="679"/>
      <c r="E30" s="679"/>
      <c r="F30" s="679"/>
      <c r="G30" s="679"/>
      <c r="H30" s="680"/>
      <c r="I30" s="316">
        <v>4</v>
      </c>
      <c r="J30" s="309"/>
    </row>
    <row r="31" spans="1:10" ht="14.1" customHeight="1" x14ac:dyDescent="0.2">
      <c r="A31" s="241"/>
      <c r="B31" s="321" t="s">
        <v>12</v>
      </c>
      <c r="C31" s="675" t="s">
        <v>527</v>
      </c>
      <c r="D31" s="675"/>
      <c r="E31" s="675"/>
      <c r="F31" s="675"/>
      <c r="G31" s="675"/>
      <c r="H31" s="676"/>
      <c r="I31" s="316"/>
      <c r="J31" s="309"/>
    </row>
    <row r="32" spans="1:10" ht="14.1" customHeight="1" x14ac:dyDescent="0.2">
      <c r="A32" s="241"/>
      <c r="B32" s="534"/>
      <c r="C32" s="532" t="s">
        <v>503</v>
      </c>
      <c r="D32" s="532"/>
      <c r="E32" s="532"/>
      <c r="F32" s="532"/>
      <c r="G32" s="532"/>
      <c r="H32" s="533"/>
      <c r="I32" s="375"/>
      <c r="J32" s="309"/>
    </row>
    <row r="33" spans="1:10" ht="14.1" customHeight="1" x14ac:dyDescent="0.2">
      <c r="A33" s="241"/>
      <c r="B33" s="324" t="s">
        <v>14</v>
      </c>
      <c r="C33" s="679" t="s">
        <v>528</v>
      </c>
      <c r="D33" s="679"/>
      <c r="E33" s="679"/>
      <c r="F33" s="679"/>
      <c r="G33" s="679"/>
      <c r="H33" s="680"/>
      <c r="I33" s="316"/>
      <c r="J33" s="309"/>
    </row>
    <row r="34" spans="1:10" ht="14.1" customHeight="1" x14ac:dyDescent="0.2">
      <c r="A34" s="241"/>
      <c r="B34" s="37" t="s">
        <v>16</v>
      </c>
      <c r="C34" s="677" t="s">
        <v>529</v>
      </c>
      <c r="D34" s="677"/>
      <c r="E34" s="677"/>
      <c r="F34" s="677"/>
      <c r="G34" s="677"/>
      <c r="H34" s="678"/>
      <c r="I34" s="316"/>
      <c r="J34" s="309"/>
    </row>
    <row r="35" spans="1:10" ht="14.1" customHeight="1" x14ac:dyDescent="0.2">
      <c r="A35" s="241"/>
      <c r="B35" s="535"/>
      <c r="C35" s="687" t="s">
        <v>504</v>
      </c>
      <c r="D35" s="687"/>
      <c r="E35" s="687"/>
      <c r="F35" s="687"/>
      <c r="G35" s="687"/>
      <c r="H35" s="688"/>
      <c r="I35" s="375"/>
      <c r="J35" s="309"/>
    </row>
    <row r="36" spans="1:10" ht="14.1" customHeight="1" x14ac:dyDescent="0.2">
      <c r="A36" s="241"/>
      <c r="B36" s="323" t="s">
        <v>17</v>
      </c>
      <c r="C36" s="679" t="s">
        <v>530</v>
      </c>
      <c r="D36" s="679"/>
      <c r="E36" s="679"/>
      <c r="F36" s="679"/>
      <c r="G36" s="679"/>
      <c r="H36" s="680"/>
      <c r="I36" s="316"/>
      <c r="J36" s="309"/>
    </row>
    <row r="37" spans="1:10" ht="14.1" customHeight="1" x14ac:dyDescent="0.2">
      <c r="A37" s="245"/>
      <c r="B37" s="325"/>
      <c r="C37" s="246"/>
      <c r="D37" s="246"/>
      <c r="E37" s="246"/>
      <c r="F37" s="246"/>
      <c r="G37" s="246"/>
      <c r="H37" s="361" t="s">
        <v>54</v>
      </c>
      <c r="I37" s="130">
        <f>I28+I29+I30+0.5*(I31+I33)+0.25*(I34+I36)</f>
        <v>7</v>
      </c>
      <c r="J37" s="326"/>
    </row>
    <row r="38" spans="1:10" ht="14.1" customHeight="1" x14ac:dyDescent="0.2">
      <c r="A38" s="327"/>
      <c r="B38" s="328"/>
      <c r="C38" s="238"/>
      <c r="D38" s="238"/>
      <c r="E38" s="238"/>
      <c r="F38" s="238"/>
      <c r="G38" s="238"/>
      <c r="H38" s="238"/>
      <c r="I38" s="238"/>
      <c r="J38" s="329"/>
    </row>
    <row r="39" spans="1:10" ht="14.1" customHeight="1" x14ac:dyDescent="0.25">
      <c r="A39" s="312" t="s">
        <v>237</v>
      </c>
      <c r="B39" s="313"/>
      <c r="C39" s="243"/>
      <c r="D39" s="243"/>
      <c r="E39" s="243"/>
      <c r="F39" s="243"/>
      <c r="G39" s="243"/>
      <c r="H39" s="243"/>
      <c r="I39" s="243"/>
      <c r="J39" s="309"/>
    </row>
    <row r="40" spans="1:10" ht="14.1" customHeight="1" x14ac:dyDescent="0.2">
      <c r="A40" s="241"/>
      <c r="B40" s="507" t="s">
        <v>9</v>
      </c>
      <c r="C40" s="508" t="s">
        <v>238</v>
      </c>
      <c r="D40" s="508"/>
      <c r="E40" s="508"/>
      <c r="F40" s="508"/>
      <c r="G40" s="508"/>
      <c r="H40" s="509"/>
      <c r="I40" s="330"/>
      <c r="J40" s="309"/>
    </row>
    <row r="41" spans="1:10" ht="14.1" customHeight="1" x14ac:dyDescent="0.2">
      <c r="A41" s="241"/>
      <c r="B41" s="336" t="s">
        <v>10</v>
      </c>
      <c r="C41" s="665" t="s">
        <v>531</v>
      </c>
      <c r="D41" s="665"/>
      <c r="E41" s="665"/>
      <c r="F41" s="665"/>
      <c r="G41" s="665"/>
      <c r="H41" s="665"/>
      <c r="I41" s="666"/>
      <c r="J41" s="309"/>
    </row>
    <row r="42" spans="1:10" ht="14.1" customHeight="1" x14ac:dyDescent="0.2">
      <c r="A42" s="241"/>
      <c r="B42" s="336"/>
      <c r="C42" s="47" t="s">
        <v>171</v>
      </c>
      <c r="D42" s="47" t="s">
        <v>242</v>
      </c>
      <c r="E42" s="47"/>
      <c r="F42" s="47"/>
      <c r="G42" s="47"/>
      <c r="H42" s="47"/>
      <c r="I42" s="331"/>
      <c r="J42" s="309"/>
    </row>
    <row r="43" spans="1:10" ht="14.1" customHeight="1" x14ac:dyDescent="0.2">
      <c r="A43" s="241"/>
      <c r="B43" s="336"/>
      <c r="C43" s="47" t="s">
        <v>192</v>
      </c>
      <c r="D43" s="47" t="s">
        <v>243</v>
      </c>
      <c r="E43" s="47"/>
      <c r="F43" s="47"/>
      <c r="G43" s="47"/>
      <c r="H43" s="47"/>
      <c r="I43" s="331"/>
      <c r="J43" s="309"/>
    </row>
    <row r="44" spans="1:10" ht="14.1" customHeight="1" x14ac:dyDescent="0.2">
      <c r="A44" s="241"/>
      <c r="B44" s="336"/>
      <c r="C44" s="47" t="s">
        <v>231</v>
      </c>
      <c r="D44" s="47" t="s">
        <v>244</v>
      </c>
      <c r="E44" s="47"/>
      <c r="F44" s="47"/>
      <c r="G44" s="47"/>
      <c r="H44" s="47"/>
      <c r="I44" s="331"/>
      <c r="J44" s="309"/>
    </row>
    <row r="45" spans="1:10" ht="14.1" customHeight="1" x14ac:dyDescent="0.2">
      <c r="A45" s="241"/>
      <c r="B45" s="336"/>
      <c r="C45" s="47" t="s">
        <v>232</v>
      </c>
      <c r="D45" s="47" t="s">
        <v>245</v>
      </c>
      <c r="E45" s="47"/>
      <c r="F45" s="47"/>
      <c r="G45" s="47"/>
      <c r="H45" s="47"/>
      <c r="I45" s="331"/>
      <c r="J45" s="309"/>
    </row>
    <row r="46" spans="1:10" ht="27.95" customHeight="1" x14ac:dyDescent="0.2">
      <c r="A46" s="241"/>
      <c r="B46" s="334" t="s">
        <v>11</v>
      </c>
      <c r="C46" s="667" t="s">
        <v>246</v>
      </c>
      <c r="D46" s="667"/>
      <c r="E46" s="667"/>
      <c r="F46" s="667"/>
      <c r="G46" s="667"/>
      <c r="H46" s="668"/>
      <c r="I46" s="315"/>
      <c r="J46" s="318"/>
    </row>
    <row r="47" spans="1:10" ht="14.1" customHeight="1" x14ac:dyDescent="0.2">
      <c r="A47" s="241"/>
      <c r="B47" s="334" t="s">
        <v>12</v>
      </c>
      <c r="C47" s="667" t="s">
        <v>425</v>
      </c>
      <c r="D47" s="667"/>
      <c r="E47" s="667"/>
      <c r="F47" s="667"/>
      <c r="G47" s="667"/>
      <c r="H47" s="668"/>
      <c r="I47" s="332"/>
      <c r="J47" s="318"/>
    </row>
    <row r="48" spans="1:10" ht="14.1" customHeight="1" x14ac:dyDescent="0.2">
      <c r="A48" s="241"/>
      <c r="B48" s="510"/>
      <c r="C48" s="663" t="s">
        <v>426</v>
      </c>
      <c r="D48" s="663"/>
      <c r="E48" s="663"/>
      <c r="F48" s="663"/>
      <c r="G48" s="663"/>
      <c r="H48" s="664"/>
      <c r="I48" s="360"/>
      <c r="J48" s="309"/>
    </row>
    <row r="49" spans="1:10" ht="14.1" customHeight="1" x14ac:dyDescent="0.2">
      <c r="A49" s="241"/>
      <c r="B49" s="510" t="s">
        <v>14</v>
      </c>
      <c r="C49" s="663" t="s">
        <v>247</v>
      </c>
      <c r="D49" s="663"/>
      <c r="E49" s="663"/>
      <c r="F49" s="663"/>
      <c r="G49" s="663"/>
      <c r="H49" s="664"/>
      <c r="I49" s="315"/>
      <c r="J49" s="318"/>
    </row>
    <row r="50" spans="1:10" ht="14.1" customHeight="1" x14ac:dyDescent="0.2">
      <c r="A50" s="241"/>
      <c r="B50" s="334" t="s">
        <v>16</v>
      </c>
      <c r="C50" s="665" t="s">
        <v>421</v>
      </c>
      <c r="D50" s="665"/>
      <c r="E50" s="665"/>
      <c r="F50" s="665"/>
      <c r="G50" s="665"/>
      <c r="H50" s="665"/>
      <c r="I50" s="666"/>
      <c r="J50" s="309"/>
    </row>
    <row r="51" spans="1:10" ht="14.1" customHeight="1" x14ac:dyDescent="0.2">
      <c r="A51" s="241"/>
      <c r="B51" s="336"/>
      <c r="C51" s="47" t="s">
        <v>171</v>
      </c>
      <c r="D51" s="47" t="s">
        <v>248</v>
      </c>
      <c r="E51" s="47"/>
      <c r="F51" s="47"/>
      <c r="G51" s="47"/>
      <c r="H51" s="47"/>
      <c r="I51" s="331"/>
      <c r="J51" s="309"/>
    </row>
    <row r="52" spans="1:10" ht="14.1" customHeight="1" x14ac:dyDescent="0.2">
      <c r="A52" s="241"/>
      <c r="B52" s="336"/>
      <c r="C52" s="47" t="s">
        <v>192</v>
      </c>
      <c r="D52" s="47" t="s">
        <v>249</v>
      </c>
      <c r="E52" s="47"/>
      <c r="F52" s="47"/>
      <c r="G52" s="511"/>
      <c r="H52" s="511"/>
      <c r="I52" s="331"/>
      <c r="J52" s="309"/>
    </row>
    <row r="53" spans="1:10" ht="14.1" customHeight="1" x14ac:dyDescent="0.2">
      <c r="A53" s="241"/>
      <c r="B53" s="336"/>
      <c r="C53" s="47" t="s">
        <v>231</v>
      </c>
      <c r="D53" s="47" t="s">
        <v>250</v>
      </c>
      <c r="E53" s="47"/>
      <c r="F53" s="47"/>
      <c r="G53" s="47"/>
      <c r="H53" s="47"/>
      <c r="I53" s="331"/>
      <c r="J53" s="309"/>
    </row>
    <row r="54" spans="1:10" ht="14.1" customHeight="1" x14ac:dyDescent="0.2">
      <c r="A54" s="241"/>
      <c r="B54" s="510"/>
      <c r="C54" s="512" t="s">
        <v>232</v>
      </c>
      <c r="D54" s="512" t="s">
        <v>251</v>
      </c>
      <c r="E54" s="512"/>
      <c r="F54" s="512"/>
      <c r="G54" s="512"/>
      <c r="H54" s="512"/>
      <c r="I54" s="331"/>
      <c r="J54" s="309"/>
    </row>
    <row r="55" spans="1:10" ht="14.1" customHeight="1" x14ac:dyDescent="0.2">
      <c r="A55" s="241"/>
      <c r="B55" s="507" t="s">
        <v>17</v>
      </c>
      <c r="C55" s="508" t="s">
        <v>485</v>
      </c>
      <c r="D55" s="508"/>
      <c r="E55" s="508"/>
      <c r="F55" s="508"/>
      <c r="G55" s="508"/>
      <c r="H55" s="509"/>
      <c r="I55" s="335"/>
      <c r="J55" s="309"/>
    </row>
    <row r="56" spans="1:10" ht="14.1" customHeight="1" x14ac:dyDescent="0.2">
      <c r="A56" s="241"/>
      <c r="B56" s="336" t="s">
        <v>18</v>
      </c>
      <c r="C56" s="665" t="s">
        <v>421</v>
      </c>
      <c r="D56" s="665"/>
      <c r="E56" s="665"/>
      <c r="F56" s="665"/>
      <c r="G56" s="665"/>
      <c r="H56" s="665"/>
      <c r="I56" s="666"/>
      <c r="J56" s="309"/>
    </row>
    <row r="57" spans="1:10" ht="14.1" customHeight="1" x14ac:dyDescent="0.2">
      <c r="A57" s="241"/>
      <c r="B57" s="336"/>
      <c r="C57" s="47" t="s">
        <v>171</v>
      </c>
      <c r="D57" s="47" t="s">
        <v>253</v>
      </c>
      <c r="E57" s="47"/>
      <c r="F57" s="47"/>
      <c r="G57" s="47"/>
      <c r="H57" s="47"/>
      <c r="I57" s="331"/>
      <c r="J57" s="309"/>
    </row>
    <row r="58" spans="1:10" ht="14.1" customHeight="1" x14ac:dyDescent="0.2">
      <c r="A58" s="241"/>
      <c r="B58" s="336"/>
      <c r="C58" s="47" t="s">
        <v>192</v>
      </c>
      <c r="D58" s="47" t="s">
        <v>254</v>
      </c>
      <c r="E58" s="47"/>
      <c r="F58" s="47"/>
      <c r="G58" s="47"/>
      <c r="H58" s="47"/>
      <c r="I58" s="331"/>
      <c r="J58" s="309"/>
    </row>
    <row r="59" spans="1:10" ht="14.1" customHeight="1" x14ac:dyDescent="0.2">
      <c r="A59" s="241"/>
      <c r="B59" s="510"/>
      <c r="C59" s="512" t="s">
        <v>231</v>
      </c>
      <c r="D59" s="512" t="s">
        <v>255</v>
      </c>
      <c r="E59" s="512"/>
      <c r="F59" s="512"/>
      <c r="G59" s="512"/>
      <c r="H59" s="512"/>
      <c r="I59" s="331"/>
      <c r="J59" s="309"/>
    </row>
    <row r="60" spans="1:10" ht="14.1" customHeight="1" x14ac:dyDescent="0.2">
      <c r="A60" s="241"/>
      <c r="B60" s="313"/>
      <c r="C60" s="243"/>
      <c r="D60" s="243"/>
      <c r="E60" s="243"/>
      <c r="F60" s="243"/>
      <c r="G60" s="243"/>
      <c r="H60" s="243"/>
      <c r="I60" s="243"/>
      <c r="J60" s="309"/>
    </row>
    <row r="61" spans="1:10" ht="14.1" customHeight="1" x14ac:dyDescent="0.25">
      <c r="A61" s="312" t="s">
        <v>256</v>
      </c>
      <c r="B61" s="313"/>
      <c r="C61" s="243"/>
      <c r="D61" s="243"/>
      <c r="E61" s="243"/>
      <c r="F61" s="243"/>
      <c r="G61" s="243"/>
      <c r="H61" s="243"/>
      <c r="I61" s="243"/>
      <c r="J61" s="309"/>
    </row>
    <row r="62" spans="1:10" ht="14.1" customHeight="1" x14ac:dyDescent="0.2">
      <c r="A62" s="241"/>
      <c r="B62" s="334" t="s">
        <v>9</v>
      </c>
      <c r="C62" s="392" t="s">
        <v>257</v>
      </c>
      <c r="D62" s="392"/>
      <c r="E62" s="392"/>
      <c r="F62" s="392"/>
      <c r="G62" s="392"/>
      <c r="H62" s="393"/>
      <c r="I62" s="331"/>
      <c r="J62" s="318"/>
    </row>
    <row r="63" spans="1:10" ht="14.1" customHeight="1" x14ac:dyDescent="0.2">
      <c r="A63" s="241"/>
      <c r="B63" s="510" t="s">
        <v>10</v>
      </c>
      <c r="C63" s="512" t="s">
        <v>258</v>
      </c>
      <c r="D63" s="512"/>
      <c r="E63" s="512"/>
      <c r="F63" s="512"/>
      <c r="G63" s="512"/>
      <c r="H63" s="513"/>
      <c r="I63" s="331"/>
      <c r="J63" s="318"/>
    </row>
    <row r="64" spans="1:10" ht="14.1" customHeight="1" x14ac:dyDescent="0.2">
      <c r="A64" s="241"/>
      <c r="B64" s="334" t="s">
        <v>11</v>
      </c>
      <c r="C64" s="392" t="s">
        <v>259</v>
      </c>
      <c r="D64" s="392"/>
      <c r="E64" s="392"/>
      <c r="F64" s="392"/>
      <c r="G64" s="392"/>
      <c r="H64" s="393"/>
      <c r="I64" s="138"/>
      <c r="J64" s="309"/>
    </row>
    <row r="65" spans="1:10" ht="14.1" customHeight="1" x14ac:dyDescent="0.2">
      <c r="A65" s="241"/>
      <c r="B65" s="510" t="s">
        <v>12</v>
      </c>
      <c r="C65" s="512" t="s">
        <v>260</v>
      </c>
      <c r="D65" s="512"/>
      <c r="E65" s="512"/>
      <c r="F65" s="512"/>
      <c r="G65" s="512"/>
      <c r="H65" s="513"/>
      <c r="I65" s="138"/>
      <c r="J65" s="309"/>
    </row>
    <row r="66" spans="1:10" ht="14.1" customHeight="1" x14ac:dyDescent="0.2">
      <c r="A66" s="241"/>
      <c r="B66" s="337" t="s">
        <v>14</v>
      </c>
      <c r="C66" s="667" t="s">
        <v>405</v>
      </c>
      <c r="D66" s="667"/>
      <c r="E66" s="667"/>
      <c r="F66" s="667"/>
      <c r="G66" s="667"/>
      <c r="H66" s="668"/>
      <c r="I66" s="331"/>
      <c r="J66" s="318"/>
    </row>
    <row r="67" spans="1:10" ht="14.1" customHeight="1" x14ac:dyDescent="0.2">
      <c r="A67" s="241"/>
      <c r="B67" s="337"/>
      <c r="C67" s="663" t="s">
        <v>406</v>
      </c>
      <c r="D67" s="663"/>
      <c r="E67" s="663"/>
      <c r="F67" s="669"/>
      <c r="G67" s="669"/>
      <c r="H67" s="669"/>
      <c r="I67" s="669"/>
      <c r="J67" s="309"/>
    </row>
    <row r="68" spans="1:10" ht="14.1" customHeight="1" x14ac:dyDescent="0.25">
      <c r="A68" s="241"/>
      <c r="B68" s="514" t="s">
        <v>16</v>
      </c>
      <c r="C68" s="47" t="s">
        <v>420</v>
      </c>
      <c r="D68" s="47"/>
      <c r="E68" s="47"/>
      <c r="F68" s="392"/>
      <c r="G68" s="392"/>
      <c r="H68" s="392"/>
      <c r="I68" s="338" t="s">
        <v>453</v>
      </c>
      <c r="J68" s="309"/>
    </row>
    <row r="69" spans="1:10" ht="14.1" customHeight="1" x14ac:dyDescent="0.2">
      <c r="A69" s="241"/>
      <c r="B69" s="336"/>
      <c r="C69" s="47" t="s">
        <v>171</v>
      </c>
      <c r="D69" s="47" t="s">
        <v>261</v>
      </c>
      <c r="E69" s="47"/>
      <c r="F69" s="47"/>
      <c r="G69" s="47"/>
      <c r="H69" s="47"/>
      <c r="I69" s="339"/>
      <c r="J69" s="309"/>
    </row>
    <row r="70" spans="1:10" ht="14.1" customHeight="1" x14ac:dyDescent="0.2">
      <c r="A70" s="241"/>
      <c r="B70" s="336"/>
      <c r="C70" s="47" t="s">
        <v>192</v>
      </c>
      <c r="D70" s="47" t="s">
        <v>262</v>
      </c>
      <c r="E70" s="47"/>
      <c r="F70" s="47"/>
      <c r="G70" s="47"/>
      <c r="H70" s="47"/>
      <c r="I70" s="339"/>
      <c r="J70" s="309"/>
    </row>
    <row r="71" spans="1:10" ht="14.1" customHeight="1" x14ac:dyDescent="0.2">
      <c r="A71" s="241"/>
      <c r="B71" s="336"/>
      <c r="C71" s="47" t="s">
        <v>231</v>
      </c>
      <c r="D71" s="47" t="s">
        <v>263</v>
      </c>
      <c r="E71" s="47"/>
      <c r="F71" s="47"/>
      <c r="G71" s="47"/>
      <c r="H71" s="47"/>
      <c r="I71" s="339"/>
      <c r="J71" s="309"/>
    </row>
    <row r="72" spans="1:10" ht="14.1" customHeight="1" x14ac:dyDescent="0.2">
      <c r="A72" s="241"/>
      <c r="B72" s="336"/>
      <c r="C72" s="47" t="s">
        <v>232</v>
      </c>
      <c r="D72" s="47" t="s">
        <v>264</v>
      </c>
      <c r="E72" s="47"/>
      <c r="F72" s="47"/>
      <c r="G72" s="47"/>
      <c r="H72" s="47"/>
      <c r="I72" s="339"/>
      <c r="J72" s="309"/>
    </row>
    <row r="73" spans="1:10" ht="14.1" customHeight="1" x14ac:dyDescent="0.2">
      <c r="A73" s="241"/>
      <c r="B73" s="510"/>
      <c r="C73" s="512" t="s">
        <v>233</v>
      </c>
      <c r="D73" s="512" t="s">
        <v>265</v>
      </c>
      <c r="E73" s="512"/>
      <c r="F73" s="512"/>
      <c r="G73" s="512"/>
      <c r="H73" s="512"/>
      <c r="I73" s="339"/>
      <c r="J73" s="309"/>
    </row>
    <row r="74" spans="1:10" ht="15.75" x14ac:dyDescent="0.25">
      <c r="A74" s="312"/>
      <c r="B74" s="313"/>
      <c r="C74" s="243"/>
      <c r="D74" s="243"/>
      <c r="E74" s="243"/>
      <c r="F74" s="243"/>
      <c r="G74" s="243"/>
      <c r="H74" s="243"/>
      <c r="I74" s="243"/>
      <c r="J74" s="309"/>
    </row>
    <row r="75" spans="1:10" ht="15.75" x14ac:dyDescent="0.25">
      <c r="A75" s="312" t="s">
        <v>224</v>
      </c>
      <c r="B75" s="313"/>
      <c r="C75" s="243"/>
      <c r="D75" s="243"/>
      <c r="E75" s="243"/>
      <c r="F75" s="243"/>
      <c r="G75" s="243"/>
      <c r="H75" s="243"/>
      <c r="I75" s="243"/>
      <c r="J75" s="309"/>
    </row>
    <row r="76" spans="1:10" s="341" customFormat="1" ht="42" customHeight="1" x14ac:dyDescent="0.2">
      <c r="A76" s="241"/>
      <c r="B76" s="340" t="s">
        <v>9</v>
      </c>
      <c r="C76" s="667" t="s">
        <v>359</v>
      </c>
      <c r="D76" s="667"/>
      <c r="E76" s="667"/>
      <c r="F76" s="667"/>
      <c r="G76" s="667"/>
      <c r="H76" s="667"/>
      <c r="I76" s="331"/>
      <c r="J76" s="309" t="str">
        <f>IF(I76="y","Please attach a narrative summary with details and status.","")</f>
        <v/>
      </c>
    </row>
    <row r="77" spans="1:10" ht="42" customHeight="1" x14ac:dyDescent="0.2">
      <c r="A77" s="342"/>
      <c r="B77" s="343" t="s">
        <v>10</v>
      </c>
      <c r="C77" s="663" t="s">
        <v>266</v>
      </c>
      <c r="D77" s="663"/>
      <c r="E77" s="663"/>
      <c r="F77" s="663"/>
      <c r="G77" s="663"/>
      <c r="H77" s="663"/>
      <c r="I77" s="331"/>
      <c r="J77" s="344" t="str">
        <f>IF(I77="y","Please attach a narrative summary with details.","")</f>
        <v/>
      </c>
    </row>
    <row r="78" spans="1:10" ht="14.1" customHeight="1" x14ac:dyDescent="0.2">
      <c r="A78" s="245"/>
      <c r="B78" s="325"/>
      <c r="C78" s="246"/>
      <c r="D78" s="246"/>
      <c r="E78" s="246"/>
      <c r="F78" s="246"/>
      <c r="G78" s="246"/>
      <c r="H78" s="246"/>
      <c r="I78" s="246"/>
      <c r="J78" s="326"/>
    </row>
    <row r="79" spans="1:10" ht="14.1" customHeight="1" x14ac:dyDescent="0.2">
      <c r="A79" s="327"/>
      <c r="B79" s="328"/>
      <c r="C79" s="238"/>
      <c r="D79" s="238"/>
      <c r="E79" s="238"/>
      <c r="F79" s="238"/>
      <c r="G79" s="238"/>
      <c r="H79" s="238"/>
      <c r="I79" s="238"/>
      <c r="J79" s="329"/>
    </row>
    <row r="80" spans="1:10" ht="20.100000000000001" customHeight="1" x14ac:dyDescent="0.3">
      <c r="A80" s="311" t="s">
        <v>542</v>
      </c>
      <c r="B80" s="313"/>
      <c r="C80" s="243"/>
      <c r="D80" s="243"/>
      <c r="E80" s="243"/>
      <c r="F80" s="243"/>
      <c r="G80" s="243"/>
      <c r="H80" s="243"/>
      <c r="I80" s="243"/>
      <c r="J80" s="309"/>
    </row>
    <row r="81" spans="1:10" ht="14.1" customHeight="1" x14ac:dyDescent="0.25">
      <c r="A81" s="241"/>
      <c r="B81" s="345" t="s">
        <v>302</v>
      </c>
      <c r="C81" s="346"/>
      <c r="D81" s="346"/>
      <c r="E81" s="346"/>
      <c r="F81" s="346"/>
      <c r="G81" s="346"/>
      <c r="H81" s="346"/>
      <c r="I81" s="347"/>
      <c r="J81" s="309"/>
    </row>
    <row r="82" spans="1:10" ht="14.1" customHeight="1" x14ac:dyDescent="0.25">
      <c r="A82" s="241"/>
      <c r="B82" s="364" t="s">
        <v>532</v>
      </c>
      <c r="C82" s="362"/>
      <c r="D82" s="362"/>
      <c r="E82" s="362"/>
      <c r="F82" s="362"/>
      <c r="G82" s="362"/>
      <c r="H82" s="362"/>
      <c r="I82" s="348"/>
      <c r="J82" s="309"/>
    </row>
    <row r="83" spans="1:10" ht="14.1" customHeight="1" x14ac:dyDescent="0.2">
      <c r="A83" s="241"/>
      <c r="B83" s="351" t="s">
        <v>9</v>
      </c>
      <c r="C83" s="520" t="s">
        <v>558</v>
      </c>
      <c r="D83" s="520"/>
      <c r="E83" s="520"/>
      <c r="F83" s="520"/>
      <c r="G83" s="520"/>
      <c r="H83" s="522"/>
      <c r="I83" s="363"/>
      <c r="J83" s="309"/>
    </row>
    <row r="84" spans="1:10" ht="27.95" customHeight="1" x14ac:dyDescent="0.2">
      <c r="A84" s="241"/>
      <c r="B84" s="349" t="s">
        <v>10</v>
      </c>
      <c r="C84" s="654" t="s">
        <v>486</v>
      </c>
      <c r="D84" s="654"/>
      <c r="E84" s="654"/>
      <c r="F84" s="654"/>
      <c r="G84" s="654"/>
      <c r="H84" s="670"/>
      <c r="I84" s="331"/>
      <c r="J84" s="318"/>
    </row>
    <row r="85" spans="1:10" ht="27.95" customHeight="1" x14ac:dyDescent="0.2">
      <c r="A85" s="241"/>
      <c r="B85" s="349" t="s">
        <v>11</v>
      </c>
      <c r="C85" s="654" t="s">
        <v>360</v>
      </c>
      <c r="D85" s="671"/>
      <c r="E85" s="671"/>
      <c r="F85" s="671"/>
      <c r="G85" s="671"/>
      <c r="H85" s="672"/>
      <c r="I85" s="350"/>
      <c r="J85" s="309" t="s">
        <v>540</v>
      </c>
    </row>
    <row r="86" spans="1:10" ht="14.1" customHeight="1" x14ac:dyDescent="0.2">
      <c r="A86" s="241"/>
      <c r="B86" s="349" t="s">
        <v>12</v>
      </c>
      <c r="C86" s="654" t="s">
        <v>423</v>
      </c>
      <c r="D86" s="655"/>
      <c r="E86" s="655"/>
      <c r="F86" s="655"/>
      <c r="G86" s="655"/>
      <c r="H86" s="656"/>
      <c r="I86" s="331"/>
      <c r="J86" s="318"/>
    </row>
    <row r="87" spans="1:10" ht="27.95" customHeight="1" x14ac:dyDescent="0.2">
      <c r="A87" s="241"/>
      <c r="B87" s="521" t="s">
        <v>14</v>
      </c>
      <c r="C87" s="652" t="s">
        <v>361</v>
      </c>
      <c r="D87" s="652"/>
      <c r="E87" s="652"/>
      <c r="F87" s="652"/>
      <c r="G87" s="652"/>
      <c r="H87" s="653"/>
      <c r="I87" s="331"/>
      <c r="J87" s="318"/>
    </row>
    <row r="88" spans="1:10" ht="27.95" customHeight="1" x14ac:dyDescent="0.2">
      <c r="A88" s="241"/>
      <c r="B88" s="351" t="s">
        <v>16</v>
      </c>
      <c r="C88" s="652" t="s">
        <v>408</v>
      </c>
      <c r="D88" s="652"/>
      <c r="E88" s="652"/>
      <c r="F88" s="652"/>
      <c r="G88" s="652"/>
      <c r="H88" s="653"/>
      <c r="I88" s="331"/>
      <c r="J88" s="318"/>
    </row>
    <row r="89" spans="1:10" ht="27.95" customHeight="1" x14ac:dyDescent="0.2">
      <c r="A89" s="241"/>
      <c r="B89" s="349" t="s">
        <v>17</v>
      </c>
      <c r="C89" s="654" t="s">
        <v>362</v>
      </c>
      <c r="D89" s="655"/>
      <c r="E89" s="655"/>
      <c r="F89" s="655"/>
      <c r="G89" s="655"/>
      <c r="H89" s="656"/>
      <c r="I89" s="331"/>
      <c r="J89" s="318"/>
    </row>
    <row r="90" spans="1:10" ht="27.95" customHeight="1" x14ac:dyDescent="0.2">
      <c r="A90" s="241"/>
      <c r="B90" s="657" t="s">
        <v>267</v>
      </c>
      <c r="C90" s="658"/>
      <c r="D90" s="658"/>
      <c r="E90" s="658"/>
      <c r="F90" s="658"/>
      <c r="G90" s="658"/>
      <c r="H90" s="658"/>
      <c r="I90" s="659"/>
      <c r="J90" s="309"/>
    </row>
    <row r="91" spans="1:10" ht="14.1" customHeight="1" x14ac:dyDescent="0.2">
      <c r="A91" s="241"/>
      <c r="B91" s="660" t="s">
        <v>559</v>
      </c>
      <c r="C91" s="661"/>
      <c r="D91" s="661"/>
      <c r="E91" s="661"/>
      <c r="F91" s="661"/>
      <c r="G91" s="661"/>
      <c r="H91" s="661"/>
      <c r="I91" s="662"/>
      <c r="J91" s="309"/>
    </row>
    <row r="92" spans="1:10" ht="14.1" customHeight="1" x14ac:dyDescent="0.2">
      <c r="A92" s="241"/>
      <c r="B92" s="313"/>
      <c r="C92" s="243"/>
      <c r="D92" s="243"/>
      <c r="E92" s="243"/>
      <c r="F92" s="243"/>
      <c r="G92" s="243"/>
      <c r="H92" s="243"/>
      <c r="I92" s="243"/>
      <c r="J92" s="309"/>
    </row>
    <row r="93" spans="1:10" ht="14.1" customHeight="1" x14ac:dyDescent="0.2">
      <c r="A93" s="241"/>
      <c r="B93" s="352" t="s">
        <v>268</v>
      </c>
      <c r="C93" s="353"/>
      <c r="D93" s="353"/>
      <c r="E93" s="353"/>
      <c r="F93" s="353"/>
      <c r="G93" s="353"/>
      <c r="H93" s="353"/>
      <c r="I93" s="354"/>
      <c r="J93" s="309"/>
    </row>
    <row r="94" spans="1:10" ht="14.1" customHeight="1" x14ac:dyDescent="0.2">
      <c r="A94" s="355"/>
      <c r="B94" s="322"/>
      <c r="C94" s="356"/>
      <c r="D94" s="356"/>
      <c r="E94" s="356"/>
      <c r="F94" s="356"/>
      <c r="G94" s="356"/>
      <c r="H94" s="356"/>
      <c r="I94" s="357"/>
      <c r="J94" s="309"/>
    </row>
    <row r="95" spans="1:10" ht="42" customHeight="1" x14ac:dyDescent="0.2">
      <c r="A95" s="241"/>
      <c r="B95" s="337" t="s">
        <v>9</v>
      </c>
      <c r="C95" s="648" t="s">
        <v>269</v>
      </c>
      <c r="D95" s="648"/>
      <c r="E95" s="648"/>
      <c r="F95" s="648"/>
      <c r="G95" s="648"/>
      <c r="H95" s="648"/>
      <c r="I95" s="649"/>
      <c r="J95" s="309"/>
    </row>
    <row r="96" spans="1:10" ht="14.1" customHeight="1" x14ac:dyDescent="0.2">
      <c r="A96" s="358"/>
      <c r="B96" s="337" t="s">
        <v>10</v>
      </c>
      <c r="C96" s="648" t="s">
        <v>270</v>
      </c>
      <c r="D96" s="648"/>
      <c r="E96" s="648"/>
      <c r="F96" s="648"/>
      <c r="G96" s="648"/>
      <c r="H96" s="648"/>
      <c r="I96" s="649"/>
      <c r="J96" s="309"/>
    </row>
    <row r="97" spans="1:10" ht="27.95" customHeight="1" x14ac:dyDescent="0.2">
      <c r="A97" s="241"/>
      <c r="B97" s="337" t="s">
        <v>11</v>
      </c>
      <c r="C97" s="648" t="s">
        <v>271</v>
      </c>
      <c r="D97" s="648"/>
      <c r="E97" s="648"/>
      <c r="F97" s="648"/>
      <c r="G97" s="648"/>
      <c r="H97" s="648"/>
      <c r="I97" s="649"/>
      <c r="J97" s="309"/>
    </row>
    <row r="98" spans="1:10" ht="14.1" customHeight="1" x14ac:dyDescent="0.2">
      <c r="A98" s="241"/>
      <c r="B98" s="337" t="s">
        <v>12</v>
      </c>
      <c r="C98" s="648" t="s">
        <v>272</v>
      </c>
      <c r="D98" s="648"/>
      <c r="E98" s="648"/>
      <c r="F98" s="648"/>
      <c r="G98" s="648"/>
      <c r="H98" s="648"/>
      <c r="I98" s="649"/>
      <c r="J98" s="309"/>
    </row>
    <row r="99" spans="1:10" ht="27.95" customHeight="1" x14ac:dyDescent="0.2">
      <c r="A99" s="241"/>
      <c r="B99" s="337" t="s">
        <v>14</v>
      </c>
      <c r="C99" s="648" t="s">
        <v>273</v>
      </c>
      <c r="D99" s="648"/>
      <c r="E99" s="648"/>
      <c r="F99" s="648"/>
      <c r="G99" s="648"/>
      <c r="H99" s="648"/>
      <c r="I99" s="649"/>
      <c r="J99" s="309"/>
    </row>
    <row r="100" spans="1:10" ht="14.1" customHeight="1" x14ac:dyDescent="0.2">
      <c r="A100" s="241"/>
      <c r="B100" s="333" t="s">
        <v>16</v>
      </c>
      <c r="C100" s="650" t="s">
        <v>274</v>
      </c>
      <c r="D100" s="650"/>
      <c r="E100" s="650"/>
      <c r="F100" s="650"/>
      <c r="G100" s="650"/>
      <c r="H100" s="650"/>
      <c r="I100" s="651"/>
      <c r="J100" s="309"/>
    </row>
    <row r="101" spans="1:10" ht="14.1" customHeight="1" x14ac:dyDescent="0.2">
      <c r="A101" s="245"/>
      <c r="B101" s="325"/>
      <c r="C101" s="246"/>
      <c r="D101" s="246"/>
      <c r="E101" s="246"/>
      <c r="F101" s="246"/>
      <c r="G101" s="246"/>
      <c r="H101" s="246"/>
      <c r="I101" s="246"/>
      <c r="J101" s="326"/>
    </row>
  </sheetData>
  <sheetProtection selectLockedCells="1"/>
  <mergeCells count="47">
    <mergeCell ref="D15:H15"/>
    <mergeCell ref="A1:I1"/>
    <mergeCell ref="C5:I5"/>
    <mergeCell ref="C6:I7"/>
    <mergeCell ref="B9:H9"/>
    <mergeCell ref="D14:H14"/>
    <mergeCell ref="D16:H16"/>
    <mergeCell ref="D17:H17"/>
    <mergeCell ref="D18:H18"/>
    <mergeCell ref="C22:H22"/>
    <mergeCell ref="C23:H23"/>
    <mergeCell ref="C47:H47"/>
    <mergeCell ref="I26:I27"/>
    <mergeCell ref="C28:H28"/>
    <mergeCell ref="C29:H29"/>
    <mergeCell ref="C30:H30"/>
    <mergeCell ref="C31:H31"/>
    <mergeCell ref="C33:H33"/>
    <mergeCell ref="B26:H27"/>
    <mergeCell ref="C34:H34"/>
    <mergeCell ref="C35:H35"/>
    <mergeCell ref="C36:H36"/>
    <mergeCell ref="C41:I41"/>
    <mergeCell ref="C46:H46"/>
    <mergeCell ref="C87:H87"/>
    <mergeCell ref="C48:H48"/>
    <mergeCell ref="C49:H49"/>
    <mergeCell ref="C50:I50"/>
    <mergeCell ref="C56:I56"/>
    <mergeCell ref="C66:H66"/>
    <mergeCell ref="C67:E67"/>
    <mergeCell ref="F67:I67"/>
    <mergeCell ref="C76:H76"/>
    <mergeCell ref="C77:H77"/>
    <mergeCell ref="C84:H84"/>
    <mergeCell ref="C85:H85"/>
    <mergeCell ref="C86:H86"/>
    <mergeCell ref="C97:I97"/>
    <mergeCell ref="C98:I98"/>
    <mergeCell ref="C99:I99"/>
    <mergeCell ref="C100:I100"/>
    <mergeCell ref="C88:H88"/>
    <mergeCell ref="C89:H89"/>
    <mergeCell ref="B90:I90"/>
    <mergeCell ref="B91:I91"/>
    <mergeCell ref="C95:I95"/>
    <mergeCell ref="C96:I96"/>
  </mergeCells>
  <conditionalFormatting sqref="F67:I67">
    <cfRule type="containsBlanks" dxfId="436" priority="38">
      <formula>LEN(TRIM(F67))=0</formula>
    </cfRule>
  </conditionalFormatting>
  <conditionalFormatting sqref="I9">
    <cfRule type="containsText" dxfId="435" priority="67" operator="containsText" text="N">
      <formula>NOT(ISERROR(SEARCH("N",I9)))</formula>
    </cfRule>
    <cfRule type="containsText" dxfId="434" priority="66" operator="containsText" text="Y">
      <formula>NOT(ISERROR(SEARCH("Y",I9)))</formula>
    </cfRule>
    <cfRule type="containsBlanks" dxfId="433" priority="68">
      <formula>LEN(TRIM(I9))=0</formula>
    </cfRule>
  </conditionalFormatting>
  <conditionalFormatting sqref="I13">
    <cfRule type="containsText" dxfId="432" priority="69" operator="containsText" text="Y">
      <formula>NOT(ISERROR(SEARCH("Y",I13)))</formula>
    </cfRule>
    <cfRule type="containsText" dxfId="431" priority="70" operator="containsText" text="N">
      <formula>NOT(ISERROR(SEARCH("N",I13)))</formula>
    </cfRule>
    <cfRule type="containsBlanks" dxfId="430" priority="71">
      <formula>LEN(TRIM(I13))=0</formula>
    </cfRule>
  </conditionalFormatting>
  <conditionalFormatting sqref="I14:I19 I83 I85 I69:I73">
    <cfRule type="containsBlanks" dxfId="429" priority="30">
      <formula>LEN(TRIM(I14))=0</formula>
    </cfRule>
  </conditionalFormatting>
  <conditionalFormatting sqref="I20:I23">
    <cfRule type="containsText" dxfId="428" priority="64" operator="containsText" text="N">
      <formula>NOT(ISERROR(SEARCH("N",I20)))</formula>
    </cfRule>
    <cfRule type="containsText" dxfId="427" priority="63" operator="containsText" text="Y">
      <formula>NOT(ISERROR(SEARCH("Y",I20)))</formula>
    </cfRule>
    <cfRule type="containsBlanks" dxfId="426" priority="65">
      <formula>LEN(TRIM(I20))=0</formula>
    </cfRule>
  </conditionalFormatting>
  <conditionalFormatting sqref="I28:I36">
    <cfRule type="containsBlanks" dxfId="423" priority="62">
      <formula>LEN(TRIM(I28))=0</formula>
    </cfRule>
    <cfRule type="containsBlanks" dxfId="422" priority="61">
      <formula>LEN(TRIM(I28))=0</formula>
    </cfRule>
  </conditionalFormatting>
  <conditionalFormatting sqref="I40">
    <cfRule type="containsBlanks" dxfId="421" priority="60">
      <formula>LEN(TRIM(I40))=0</formula>
    </cfRule>
  </conditionalFormatting>
  <conditionalFormatting sqref="I42:I49">
    <cfRule type="containsBlanks" dxfId="420" priority="59">
      <formula>LEN(TRIM(I42))=0</formula>
    </cfRule>
    <cfRule type="containsText" dxfId="419" priority="58" operator="containsText" text="N">
      <formula>NOT(ISERROR(SEARCH("N",I42)))</formula>
    </cfRule>
    <cfRule type="containsText" dxfId="418" priority="57" operator="containsText" text="Y">
      <formula>NOT(ISERROR(SEARCH("Y",I42)))</formula>
    </cfRule>
  </conditionalFormatting>
  <conditionalFormatting sqref="I51:I54">
    <cfRule type="containsText" dxfId="417" priority="54" operator="containsText" text="Y">
      <formula>NOT(ISERROR(SEARCH("Y",I51)))</formula>
    </cfRule>
    <cfRule type="containsText" dxfId="416" priority="55" operator="containsText" text="N">
      <formula>NOT(ISERROR(SEARCH("N",I51)))</formula>
    </cfRule>
  </conditionalFormatting>
  <conditionalFormatting sqref="I51:I55">
    <cfRule type="containsBlanks" dxfId="415" priority="56">
      <formula>LEN(TRIM(I51))=0</formula>
    </cfRule>
  </conditionalFormatting>
  <conditionalFormatting sqref="I57:I59">
    <cfRule type="containsBlanks" dxfId="414" priority="37">
      <formula>LEN(TRIM(I57))=0</formula>
    </cfRule>
    <cfRule type="containsText" dxfId="413" priority="35" operator="containsText" text="Y">
      <formula>NOT(ISERROR(SEARCH("Y",I57)))</formula>
    </cfRule>
    <cfRule type="containsText" dxfId="412" priority="36" operator="containsText" text="N">
      <formula>NOT(ISERROR(SEARCH("N",I57)))</formula>
    </cfRule>
  </conditionalFormatting>
  <conditionalFormatting sqref="I62:I63">
    <cfRule type="containsText" dxfId="411" priority="52" operator="containsText" text="N">
      <formula>NOT(ISERROR(SEARCH("N",I62)))</formula>
    </cfRule>
    <cfRule type="containsText" dxfId="410" priority="51" operator="containsText" text="Y">
      <formula>NOT(ISERROR(SEARCH("Y",I62)))</formula>
    </cfRule>
  </conditionalFormatting>
  <conditionalFormatting sqref="I62:I65">
    <cfRule type="containsBlanks" dxfId="409" priority="53">
      <formula>LEN(TRIM(I62))=0</formula>
    </cfRule>
  </conditionalFormatting>
  <conditionalFormatting sqref="I66">
    <cfRule type="containsText" dxfId="408" priority="40" operator="containsText" text="N">
      <formula>NOT(ISERROR(SEARCH("N",I66)))</formula>
    </cfRule>
    <cfRule type="containsText" dxfId="407" priority="39" operator="containsText" text="Y">
      <formula>NOT(ISERROR(SEARCH("Y",I66)))</formula>
    </cfRule>
    <cfRule type="containsBlanks" dxfId="406" priority="41">
      <formula>LEN(TRIM(I66))=0</formula>
    </cfRule>
  </conditionalFormatting>
  <conditionalFormatting sqref="I69">
    <cfRule type="expression" dxfId="405" priority="72">
      <formula>$I$69&lt;=TODAY()-1825</formula>
    </cfRule>
  </conditionalFormatting>
  <conditionalFormatting sqref="I70">
    <cfRule type="expression" dxfId="404" priority="34">
      <formula>$I$70&lt;=TODAY()-1825</formula>
    </cfRule>
  </conditionalFormatting>
  <conditionalFormatting sqref="I71">
    <cfRule type="expression" dxfId="403" priority="33">
      <formula>$I$71&lt;=TODAY()-1825</formula>
    </cfRule>
  </conditionalFormatting>
  <conditionalFormatting sqref="I72">
    <cfRule type="expression" dxfId="402" priority="32">
      <formula>$I$72&lt;=TODAY()-1825</formula>
    </cfRule>
  </conditionalFormatting>
  <conditionalFormatting sqref="I73">
    <cfRule type="expression" dxfId="401" priority="31">
      <formula>$I$73&lt;=TODAY()-1825</formula>
    </cfRule>
  </conditionalFormatting>
  <conditionalFormatting sqref="I76:I77">
    <cfRule type="containsText" dxfId="400" priority="49" operator="containsText" text="N">
      <formula>NOT(ISERROR(SEARCH("N",I76)))</formula>
    </cfRule>
    <cfRule type="containsText" dxfId="399" priority="48" operator="containsText" text="Y">
      <formula>NOT(ISERROR(SEARCH("Y",I76)))</formula>
    </cfRule>
    <cfRule type="containsBlanks" dxfId="398" priority="50">
      <formula>LEN(TRIM(I76))=0</formula>
    </cfRule>
  </conditionalFormatting>
  <conditionalFormatting sqref="I84">
    <cfRule type="containsBlanks" dxfId="397" priority="47">
      <formula>LEN(TRIM(I84))=0</formula>
    </cfRule>
    <cfRule type="containsText" dxfId="396" priority="46" operator="containsText" text="N">
      <formula>NOT(ISERROR(SEARCH("N",I84)))</formula>
    </cfRule>
    <cfRule type="containsText" dxfId="395" priority="45" operator="containsText" text="Y">
      <formula>NOT(ISERROR(SEARCH("Y",I84)))</formula>
    </cfRule>
  </conditionalFormatting>
  <conditionalFormatting sqref="I86:I89">
    <cfRule type="containsText" dxfId="394" priority="42" operator="containsText" text="Y">
      <formula>NOT(ISERROR(SEARCH("Y",I86)))</formula>
    </cfRule>
    <cfRule type="containsText" dxfId="393" priority="43" operator="containsText" text="N">
      <formula>NOT(ISERROR(SEARCH("N",I86)))</formula>
    </cfRule>
    <cfRule type="containsBlanks" dxfId="392" priority="44">
      <formula>LEN(TRIM(I86))=0</formula>
    </cfRule>
  </conditionalFormatting>
  <printOptions horizontalCentered="1"/>
  <pageMargins left="0.25" right="0.25" top="0.25" bottom="0.25" header="0.25" footer="0.25"/>
  <pageSetup scale="74" fitToHeight="0" orientation="landscape" r:id="rId1"/>
  <headerFooter alignWithMargins="0"/>
  <rowBreaks count="2" manualBreakCount="2">
    <brk id="37" max="16383" man="1"/>
    <brk id="7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4" id="{A028F40B-67FB-4C48-8472-1173A1952DF6}">
            <xm:f>Gen!$E$54='Data Validation'!$I$5</xm:f>
            <x14:dxf>
              <font>
                <color theme="0" tint="-4.9989318521683403E-2"/>
              </font>
              <fill>
                <patternFill>
                  <bgColor theme="0" tint="-4.9989318521683403E-2"/>
                </patternFill>
              </fill>
              <border>
                <left/>
                <right/>
                <top/>
                <bottom/>
                <vertical/>
                <horizontal/>
              </border>
            </x14:dxf>
          </x14:cfRule>
          <xm:sqref>A4:I100</xm:sqref>
        </x14:conditionalFormatting>
        <x14:conditionalFormatting xmlns:xm="http://schemas.microsoft.com/office/excel/2006/main">
          <x14:cfRule type="expression" priority="3" id="{8FF6EB23-5D9F-4586-8B56-EF223690B316}">
            <xm:f>Gen!$E$54='Data Validation'!$I$5</xm:f>
            <x14:dxf>
              <font>
                <color theme="1"/>
              </font>
            </x14:dxf>
          </x14:cfRule>
          <xm:sqref>B3</xm:sqref>
        </x14:conditionalFormatting>
        <x14:conditionalFormatting xmlns:xm="http://schemas.microsoft.com/office/excel/2006/main">
          <x14:cfRule type="expression" priority="29" id="{430B3B48-A668-4777-9A22-D49C75D5BF7D}">
            <xm:f>$I$13='Data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B14:I18</xm:sqref>
        </x14:conditionalFormatting>
        <x14:conditionalFormatting xmlns:xm="http://schemas.microsoft.com/office/excel/2006/main">
          <x14:cfRule type="expression" priority="5" id="{4A2C5CAD-303E-4F29-AF2E-0C4A7F4C0379}">
            <xm:f>$I$9='Data Validation'!$I$5</xm:f>
            <x14:dxf>
              <font>
                <color theme="0" tint="-4.9989318521683403E-2"/>
              </font>
              <fill>
                <patternFill>
                  <bgColor theme="0" tint="-4.9989318521683403E-2"/>
                </patternFill>
              </fill>
              <border>
                <left/>
                <right/>
                <top/>
                <bottom/>
                <vertical/>
                <horizontal/>
              </border>
            </x14:dxf>
          </x14:cfRule>
          <xm:sqref>B81:I100</xm:sqref>
        </x14:conditionalFormatting>
        <x14:conditionalFormatting xmlns:xm="http://schemas.microsoft.com/office/excel/2006/main">
          <x14:cfRule type="expression" priority="14" id="{90C558F1-E888-4AEF-AD5D-0A5260007536}">
            <xm:f>$I$66='Data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border>
            </x14:dxf>
          </x14:cfRule>
          <xm:sqref>C67:I67</xm:sqref>
        </x14:conditionalFormatting>
        <x14:conditionalFormatting xmlns:xm="http://schemas.microsoft.com/office/excel/2006/main">
          <x14:cfRule type="expression" priority="2" id="{F190B669-A1E9-42FE-A954-88CF3A3AA211}">
            <xm:f>$I$20='Data Validation'!$I$5</xm:f>
            <x14:dxf>
              <fill>
                <patternFill>
                  <bgColor theme="0"/>
                </patternFill>
              </fill>
            </x14:dxf>
          </x14:cfRule>
          <xm:sqref>I21:I22</xm:sqref>
        </x14:conditionalFormatting>
        <x14:conditionalFormatting xmlns:xm="http://schemas.microsoft.com/office/excel/2006/main">
          <x14:cfRule type="expression" priority="1" id="{2D3E9F91-4117-4744-8698-345A7D2FF6DD}">
            <xm:f>$I$21='Data Validation'!$I$5</xm:f>
            <x14:dxf>
              <fill>
                <patternFill>
                  <bgColor theme="0"/>
                </patternFill>
              </fill>
            </x14:dxf>
          </x14:cfRule>
          <xm:sqref>I22</xm:sqref>
        </x14:conditionalFormatting>
        <x14:conditionalFormatting xmlns:xm="http://schemas.microsoft.com/office/excel/2006/main">
          <x14:cfRule type="expression" priority="28" id="{3CC18BA7-20EB-455A-87F8-4EA2CB4D0769}">
            <xm:f>$I$20='Data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J20</xm:sqref>
        </x14:conditionalFormatting>
        <x14:conditionalFormatting xmlns:xm="http://schemas.microsoft.com/office/excel/2006/main">
          <x14:cfRule type="expression" priority="27" id="{2C2D239E-85BC-4F8D-9927-AF3A0222E79B}">
            <xm:f>$I$21='Data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J21</xm:sqref>
        </x14:conditionalFormatting>
        <x14:conditionalFormatting xmlns:xm="http://schemas.microsoft.com/office/excel/2006/main">
          <x14:cfRule type="expression" priority="26" id="{059C5A48-872C-4F06-B855-6D006C4E5588}">
            <xm:f>$I$22='Data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J22</xm:sqref>
        </x14:conditionalFormatting>
        <x14:conditionalFormatting xmlns:xm="http://schemas.microsoft.com/office/excel/2006/main">
          <x14:cfRule type="expression" priority="25" id="{7D720052-EEA6-4B08-B23F-6A1B799E2382}">
            <xm:f>$I$23='Data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J23</xm:sqref>
        </x14:conditionalFormatting>
        <x14:conditionalFormatting xmlns:xm="http://schemas.microsoft.com/office/excel/2006/main">
          <x14:cfRule type="expression" priority="24" id="{E53F8C3D-80A1-43D5-A887-8799ECC9AE1A}">
            <xm:f>$I$42='Data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J42</xm:sqref>
        </x14:conditionalFormatting>
        <x14:conditionalFormatting xmlns:xm="http://schemas.microsoft.com/office/excel/2006/main">
          <x14:cfRule type="expression" priority="23" id="{3EA271DB-1A17-4054-8382-C056AC76F01E}">
            <xm:f>$I$43='Data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J43</xm:sqref>
        </x14:conditionalFormatting>
        <x14:conditionalFormatting xmlns:xm="http://schemas.microsoft.com/office/excel/2006/main">
          <x14:cfRule type="expression" priority="22" id="{33CDB414-29DE-4DDB-92C5-195E2078B25E}">
            <xm:f>$I$44='Data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J44</xm:sqref>
        </x14:conditionalFormatting>
        <x14:conditionalFormatting xmlns:xm="http://schemas.microsoft.com/office/excel/2006/main">
          <x14:cfRule type="expression" priority="21" id="{7D3068A6-DE45-4466-B87B-7A305715C638}">
            <xm:f>$I$45='Data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J45</xm:sqref>
        </x14:conditionalFormatting>
        <x14:conditionalFormatting xmlns:xm="http://schemas.microsoft.com/office/excel/2006/main">
          <x14:cfRule type="expression" priority="20" id="{9918021D-3C75-4FCA-B01C-026F05C74539}">
            <xm:f>$I$46='Data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J46</xm:sqref>
        </x14:conditionalFormatting>
        <x14:conditionalFormatting xmlns:xm="http://schemas.microsoft.com/office/excel/2006/main">
          <x14:cfRule type="expression" priority="19" id="{FEB2965D-EFD7-485D-83B8-25B5332F658A}">
            <xm:f>$I$47='Data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J47</xm:sqref>
        </x14:conditionalFormatting>
        <x14:conditionalFormatting xmlns:xm="http://schemas.microsoft.com/office/excel/2006/main">
          <x14:cfRule type="expression" priority="18" id="{A9DE392B-46EF-4998-A09D-68DD47002C49}">
            <xm:f>$I$49='Data Validation'!$I$5</xm:f>
            <x14:dxf>
              <font>
                <color auto="1"/>
              </font>
              <fill>
                <patternFill>
                  <bgColor theme="2" tint="-9.9948118533890809E-2"/>
                </patternFill>
              </fill>
              <border>
                <left style="thin">
                  <color auto="1"/>
                </left>
                <right style="thin">
                  <color auto="1"/>
                </right>
                <top style="thin">
                  <color auto="1"/>
                </top>
                <bottom style="thin">
                  <color auto="1"/>
                </bottom>
                <vertical/>
                <horizontal/>
              </border>
            </x14:dxf>
          </x14:cfRule>
          <xm:sqref>J49</xm:sqref>
        </x14:conditionalFormatting>
        <x14:conditionalFormatting xmlns:xm="http://schemas.microsoft.com/office/excel/2006/main">
          <x14:cfRule type="expression" priority="17" id="{8B293DDF-826A-4A3A-8341-F9560CAD7376}">
            <xm:f>$I$62='Data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J62</xm:sqref>
        </x14:conditionalFormatting>
        <x14:conditionalFormatting xmlns:xm="http://schemas.microsoft.com/office/excel/2006/main">
          <x14:cfRule type="expression" priority="16" id="{A5BC87B1-C608-426B-971A-A6077A2F1031}">
            <xm:f>$I$63='Data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J63</xm:sqref>
        </x14:conditionalFormatting>
        <x14:conditionalFormatting xmlns:xm="http://schemas.microsoft.com/office/excel/2006/main">
          <x14:cfRule type="expression" priority="15" id="{97AB1D28-9064-4C41-9421-9AE751136115}">
            <xm:f>$I$66='Data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J66</xm:sqref>
        </x14:conditionalFormatting>
        <x14:conditionalFormatting xmlns:xm="http://schemas.microsoft.com/office/excel/2006/main">
          <x14:cfRule type="expression" priority="13" id="{5E9FC0FA-84D4-47D5-864B-E8E68C6A0130}">
            <xm:f>$I$76='Data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J76</xm:sqref>
        </x14:conditionalFormatting>
        <x14:conditionalFormatting xmlns:xm="http://schemas.microsoft.com/office/excel/2006/main">
          <x14:cfRule type="expression" priority="12" id="{7F1E4527-8FC1-46EC-9FF3-BFED4805A64D}">
            <xm:f>$I$77='Data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J77</xm:sqref>
        </x14:conditionalFormatting>
        <x14:conditionalFormatting xmlns:xm="http://schemas.microsoft.com/office/excel/2006/main">
          <x14:cfRule type="expression" priority="11" id="{6A518E7D-E001-400A-B8FB-1259F6AC7EE8}">
            <xm:f>$I$84='Data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J84</xm:sqref>
        </x14:conditionalFormatting>
        <x14:conditionalFormatting xmlns:xm="http://schemas.microsoft.com/office/excel/2006/main">
          <x14:cfRule type="expression" priority="6" id="{3471E344-BA09-4B94-A6F0-95CAC92E260F}">
            <xm:f>$I$84='Data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J85</xm:sqref>
        </x14:conditionalFormatting>
        <x14:conditionalFormatting xmlns:xm="http://schemas.microsoft.com/office/excel/2006/main">
          <x14:cfRule type="expression" priority="10" id="{2439EF15-BDFA-4B67-9027-89131FA145F8}">
            <xm:f>$I$86='Data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J86</xm:sqref>
        </x14:conditionalFormatting>
        <x14:conditionalFormatting xmlns:xm="http://schemas.microsoft.com/office/excel/2006/main">
          <x14:cfRule type="expression" priority="9" id="{7E1BDC05-11C5-41CD-A43F-C0B481E7D5C1}">
            <xm:f>$I$87='Data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J87</xm:sqref>
        </x14:conditionalFormatting>
        <x14:conditionalFormatting xmlns:xm="http://schemas.microsoft.com/office/excel/2006/main">
          <x14:cfRule type="expression" priority="8" id="{C614B430-98AF-4178-94E6-F76B7CD11CE8}">
            <xm:f>$I$88='Data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J88</xm:sqref>
        </x14:conditionalFormatting>
        <x14:conditionalFormatting xmlns:xm="http://schemas.microsoft.com/office/excel/2006/main">
          <x14:cfRule type="expression" priority="7" id="{E8527898-8A3C-4BC3-BE32-CBB150620E88}">
            <xm:f>$I$89='Data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J89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9FAE928-A1C9-45C0-A968-07B0D3C35035}">
          <x14:formula1>
            <xm:f>'Data Validation'!$A$2:$A$21</xm:f>
          </x14:formula1>
          <xm:sqref>I65</xm:sqref>
        </x14:dataValidation>
        <x14:dataValidation type="list" allowBlank="1" showInputMessage="1" showErrorMessage="1" xr:uid="{0126A249-9468-4712-A086-07509B978DCE}">
          <x14:formula1>
            <xm:f>'Data Validation'!$E$62:$E$66</xm:f>
          </x14:formula1>
          <xm:sqref>I55</xm:sqref>
        </x14:dataValidation>
        <x14:dataValidation type="list" allowBlank="1" showInputMessage="1" showErrorMessage="1" xr:uid="{F20D6796-3805-4316-8993-A68590DD241B}">
          <x14:formula1>
            <xm:f>'Data Validation'!$I$51:$I$53</xm:f>
          </x14:formula1>
          <xm:sqref>I51:I54 I57:I59</xm:sqref>
        </x14:dataValidation>
        <x14:dataValidation type="list" allowBlank="1" showInputMessage="1" showErrorMessage="1" xr:uid="{FD6943AB-4A2A-4515-BF9E-19E5CDD62348}">
          <x14:formula1>
            <xm:f>'Data Validation'!$C$62:$C$67</xm:f>
          </x14:formula1>
          <xm:sqref>I40</xm:sqref>
        </x14:dataValidation>
        <x14:dataValidation type="list" allowBlank="1" showInputMessage="1" showErrorMessage="1" xr:uid="{0BD03B64-104F-49AB-B10C-E85603E48A20}">
          <x14:formula1>
            <xm:f>'Data Validation'!$I$3:$I$5</xm:f>
          </x14:formula1>
          <xm:sqref>I9 I13 I20:I23 I42:I47 I49 I62:I63 I66 I76:I77 I84 I86:I89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77D0-EA2F-4BEC-A434-174E2FE6D04F}">
  <sheetPr codeName="Sheet7">
    <tabColor theme="3" tint="0.79998168889431442"/>
    <pageSetUpPr fitToPage="1"/>
  </sheetPr>
  <dimension ref="A1:H31"/>
  <sheetViews>
    <sheetView showGridLines="0" tabSelected="1" zoomScaleNormal="100" workbookViewId="0">
      <pane ySplit="2" topLeftCell="A3" activePane="bottomLeft" state="frozen"/>
      <selection pane="bottomLeft" activeCell="B4" sqref="B4"/>
    </sheetView>
  </sheetViews>
  <sheetFormatPr defaultColWidth="9.140625" defaultRowHeight="12.75" x14ac:dyDescent="0.2"/>
  <cols>
    <col min="1" max="1" width="2.5703125" customWidth="1"/>
    <col min="2" max="2" width="100.42578125" customWidth="1"/>
    <col min="3" max="3" width="2.5703125" customWidth="1"/>
  </cols>
  <sheetData>
    <row r="1" spans="1:8" ht="20.25" x14ac:dyDescent="0.2">
      <c r="B1" s="705">
        <f>Gen!E10</f>
        <v>0</v>
      </c>
      <c r="C1" s="705"/>
    </row>
    <row r="2" spans="1:8" ht="17.25" customHeight="1" x14ac:dyDescent="0.2">
      <c r="B2" s="554"/>
      <c r="C2" s="30" t="s">
        <v>578</v>
      </c>
    </row>
    <row r="3" spans="1:8" x14ac:dyDescent="0.2">
      <c r="A3" s="380"/>
      <c r="B3" s="205"/>
      <c r="C3" s="215"/>
      <c r="F3" s="3"/>
    </row>
    <row r="4" spans="1:8" x14ac:dyDescent="0.2">
      <c r="A4" s="160"/>
      <c r="B4" s="376" t="s">
        <v>623</v>
      </c>
      <c r="C4" s="162"/>
      <c r="D4" s="52"/>
      <c r="E4" s="52"/>
      <c r="F4" s="52"/>
      <c r="G4" s="52"/>
      <c r="H4" s="52"/>
    </row>
    <row r="5" spans="1:8" ht="30" x14ac:dyDescent="0.2">
      <c r="A5" s="160"/>
      <c r="B5" s="377" t="s">
        <v>586</v>
      </c>
      <c r="C5" s="162"/>
    </row>
    <row r="6" spans="1:8" ht="6.75" customHeight="1" x14ac:dyDescent="0.2">
      <c r="A6" s="160"/>
      <c r="B6" s="10"/>
      <c r="C6" s="162"/>
    </row>
    <row r="7" spans="1:8" ht="15.75" x14ac:dyDescent="0.25">
      <c r="A7" s="160"/>
      <c r="B7" s="378" t="s">
        <v>441</v>
      </c>
      <c r="C7" s="162"/>
      <c r="D7" s="52"/>
    </row>
    <row r="8" spans="1:8" ht="14.25" x14ac:dyDescent="0.2">
      <c r="A8" s="160"/>
      <c r="B8" s="550" t="s">
        <v>618</v>
      </c>
      <c r="C8" s="162"/>
      <c r="D8" s="52"/>
    </row>
    <row r="9" spans="1:8" ht="15" customHeight="1" x14ac:dyDescent="0.2">
      <c r="A9" s="160"/>
      <c r="B9" s="550" t="s">
        <v>309</v>
      </c>
      <c r="C9" s="162"/>
      <c r="D9" s="3"/>
    </row>
    <row r="10" spans="1:8" ht="15" customHeight="1" x14ac:dyDescent="0.2">
      <c r="A10" s="160"/>
      <c r="B10" s="550" t="s">
        <v>442</v>
      </c>
      <c r="C10" s="162"/>
      <c r="D10" s="3"/>
    </row>
    <row r="11" spans="1:8" ht="15" customHeight="1" x14ac:dyDescent="0.2">
      <c r="A11" s="160"/>
      <c r="B11" s="550" t="s">
        <v>614</v>
      </c>
      <c r="C11" s="162"/>
      <c r="D11" s="3"/>
    </row>
    <row r="12" spans="1:8" ht="15" customHeight="1" x14ac:dyDescent="0.2">
      <c r="A12" s="160"/>
      <c r="B12" s="551" t="s">
        <v>458</v>
      </c>
      <c r="C12" s="162"/>
      <c r="D12" s="3"/>
    </row>
    <row r="13" spans="1:8" ht="15" customHeight="1" x14ac:dyDescent="0.2">
      <c r="A13" s="160"/>
      <c r="B13" s="552" t="s">
        <v>615</v>
      </c>
      <c r="C13" s="162"/>
      <c r="D13" s="3"/>
    </row>
    <row r="14" spans="1:8" ht="15" customHeight="1" x14ac:dyDescent="0.2">
      <c r="A14" s="160"/>
      <c r="B14" s="706" t="s">
        <v>608</v>
      </c>
      <c r="C14" s="162"/>
      <c r="D14" s="3"/>
    </row>
    <row r="15" spans="1:8" ht="15" customHeight="1" x14ac:dyDescent="0.2">
      <c r="A15" s="160"/>
      <c r="B15" s="707"/>
      <c r="C15" s="162"/>
      <c r="D15" s="3"/>
    </row>
    <row r="16" spans="1:8" ht="15" customHeight="1" x14ac:dyDescent="0.25">
      <c r="A16" s="160"/>
      <c r="B16" s="553" t="s">
        <v>379</v>
      </c>
      <c r="C16" s="162"/>
    </row>
    <row r="17" spans="1:4" ht="15" customHeight="1" x14ac:dyDescent="0.2">
      <c r="A17" s="160"/>
      <c r="B17" s="379"/>
      <c r="C17" s="162"/>
      <c r="D17" s="3"/>
    </row>
    <row r="18" spans="1:4" ht="15.75" x14ac:dyDescent="0.25">
      <c r="A18" s="160"/>
      <c r="B18" s="378" t="s">
        <v>0</v>
      </c>
      <c r="C18" s="162"/>
    </row>
    <row r="19" spans="1:4" ht="15.75" x14ac:dyDescent="0.25">
      <c r="A19" s="160"/>
      <c r="B19" s="126" t="s">
        <v>1</v>
      </c>
      <c r="C19" s="162"/>
    </row>
    <row r="20" spans="1:4" ht="15" x14ac:dyDescent="0.2">
      <c r="A20" s="160"/>
      <c r="B20" s="127" t="s">
        <v>443</v>
      </c>
      <c r="C20" s="162"/>
    </row>
    <row r="21" spans="1:4" ht="15" x14ac:dyDescent="0.2">
      <c r="A21" s="160"/>
      <c r="B21" s="127" t="s">
        <v>444</v>
      </c>
      <c r="C21" s="162"/>
      <c r="D21" s="3"/>
    </row>
    <row r="22" spans="1:4" ht="15" x14ac:dyDescent="0.2">
      <c r="A22" s="160"/>
      <c r="B22" s="127" t="s">
        <v>445</v>
      </c>
      <c r="C22" s="162"/>
    </row>
    <row r="23" spans="1:4" ht="15" x14ac:dyDescent="0.2">
      <c r="A23" s="160"/>
      <c r="B23" s="127" t="s">
        <v>446</v>
      </c>
      <c r="C23" s="162"/>
    </row>
    <row r="24" spans="1:4" ht="15" x14ac:dyDescent="0.2">
      <c r="A24" s="160"/>
      <c r="B24" s="127" t="s">
        <v>447</v>
      </c>
      <c r="C24" s="162"/>
    </row>
    <row r="25" spans="1:4" ht="15" x14ac:dyDescent="0.2">
      <c r="A25" s="160"/>
      <c r="B25" s="127" t="s">
        <v>448</v>
      </c>
      <c r="C25" s="162"/>
    </row>
    <row r="26" spans="1:4" ht="15" x14ac:dyDescent="0.2">
      <c r="A26" s="160"/>
      <c r="B26" s="127" t="s">
        <v>449</v>
      </c>
      <c r="C26" s="162"/>
    </row>
    <row r="27" spans="1:4" ht="15" x14ac:dyDescent="0.2">
      <c r="A27" s="160"/>
      <c r="B27" s="127" t="s">
        <v>450</v>
      </c>
      <c r="C27" s="162"/>
    </row>
    <row r="28" spans="1:4" ht="15" x14ac:dyDescent="0.2">
      <c r="A28" s="160"/>
      <c r="B28" s="127" t="s">
        <v>35</v>
      </c>
      <c r="C28" s="162"/>
    </row>
    <row r="29" spans="1:4" ht="15" x14ac:dyDescent="0.2">
      <c r="A29" s="160"/>
      <c r="B29" s="127" t="s">
        <v>451</v>
      </c>
      <c r="C29" s="162"/>
    </row>
    <row r="30" spans="1:4" ht="15" x14ac:dyDescent="0.2">
      <c r="A30" s="160"/>
      <c r="B30" s="127" t="s">
        <v>52</v>
      </c>
      <c r="C30" s="162"/>
    </row>
    <row r="31" spans="1:4" x14ac:dyDescent="0.2">
      <c r="A31" s="181"/>
      <c r="B31" s="182"/>
      <c r="C31" s="183"/>
    </row>
  </sheetData>
  <sheetProtection selectLockedCells="1"/>
  <mergeCells count="2">
    <mergeCell ref="B1:C1"/>
    <mergeCell ref="B14:B15"/>
  </mergeCells>
  <hyperlinks>
    <hyperlink ref="B19" location="Intro!B15" display="Introductory Page" xr:uid="{E6BDF1FB-E6E3-4543-8C40-BEEDB3350CC5}"/>
    <hyperlink ref="B20" location="Gen!A3" display="Gen - General Info" xr:uid="{B71D6536-7544-4B4B-A1E2-9F051D306E13}"/>
    <hyperlink ref="B21" location="GL!A3" display="GL - General Liability" xr:uid="{099B02AB-0DDE-434F-A47A-6CD9AE8D9F40}"/>
    <hyperlink ref="B22" location="LEL!A3" display="LEL - Law Enforcement Liability" xr:uid="{981F8090-09A6-4411-A4F5-892E4624D9E5}"/>
    <hyperlink ref="B23" location="'Arm-Ed'!A3" display="Arm-Ed - Armed Educators" xr:uid="{757EE701-2DFE-4A5A-AF66-33D27DC7EBC3}"/>
    <hyperlink ref="B24" location="'Auto SOV'!A5" display="Auto SOV - Auto Statement of Values" xr:uid="{3FD8F934-3F88-4D40-B171-2E442A1C4A0E}"/>
    <hyperlink ref="B25" location="'Auto PD-Lia'!A3" display="Auto PD-Lia - Auto Property Damage-Liability" xr:uid="{7E40A348-4CA1-43C0-93F3-41543358CD98}"/>
    <hyperlink ref="B26" location="'Prop SOV'!A5" display="Prop SOV - Property Statement of Values" xr:uid="{A2F8D8D2-B7D0-4621-A30A-4F9FA8684047}"/>
    <hyperlink ref="B27" location="'Prop-Inland Marine'!A3" display="Property-Inland Marine" xr:uid="{8BE18049-8813-4AE0-A6CF-C406C1D9DD21}"/>
    <hyperlink ref="B28" location="Crime!F2" display="Crime" xr:uid="{7BFFC2DD-32BB-47F7-A197-534DF81E0F78}"/>
    <hyperlink ref="B29" location="ELL!A3" display="ELL - Educators Legal Liability" xr:uid="{900C0E27-CE98-4380-A298-4EEC55D67030}"/>
    <hyperlink ref="B30" location="Excess!A3" display="Excess" xr:uid="{5005141C-9661-4F88-B533-5F7146E961CC}"/>
  </hyperlinks>
  <printOptions horizontalCentered="1"/>
  <pageMargins left="0.45" right="0.45" top="0.5" bottom="0.5" header="0.3" footer="0.3"/>
  <pageSetup scale="9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AG102"/>
  <sheetViews>
    <sheetView showGridLines="0" showRuler="0" zoomScaleNormal="100" workbookViewId="0">
      <pane ySplit="2" topLeftCell="A3" activePane="bottomLeft" state="frozen"/>
      <selection pane="bottomLeft" activeCell="A3" sqref="A3"/>
    </sheetView>
  </sheetViews>
  <sheetFormatPr defaultColWidth="8.7109375" defaultRowHeight="12.75" x14ac:dyDescent="0.2"/>
  <cols>
    <col min="1" max="1" width="2.5703125" customWidth="1"/>
    <col min="2" max="2" width="3.7109375" customWidth="1"/>
    <col min="3" max="3" width="3.140625" customWidth="1"/>
    <col min="4" max="4" width="20.85546875" customWidth="1"/>
    <col min="5" max="5" width="9.7109375" customWidth="1"/>
    <col min="6" max="6" width="7.5703125" customWidth="1"/>
    <col min="7" max="7" width="9.7109375" customWidth="1"/>
    <col min="8" max="8" width="13.42578125" customWidth="1"/>
    <col min="9" max="9" width="11.140625" customWidth="1"/>
    <col min="10" max="10" width="14" customWidth="1"/>
    <col min="11" max="11" width="10.7109375" customWidth="1"/>
    <col min="12" max="12" width="17.5703125" customWidth="1"/>
    <col min="13" max="13" width="2.5703125" customWidth="1"/>
    <col min="14" max="14" width="8.85546875" bestFit="1" customWidth="1"/>
  </cols>
  <sheetData>
    <row r="1" spans="1:33" s="484" customFormat="1" ht="20.25" x14ac:dyDescent="0.3">
      <c r="M1" s="539">
        <f>Gen!E10</f>
        <v>0</v>
      </c>
      <c r="U1" s="545"/>
      <c r="V1" s="545"/>
      <c r="W1" s="545"/>
      <c r="X1" s="545"/>
      <c r="Y1" s="545"/>
      <c r="Z1" s="545"/>
      <c r="AA1" s="545"/>
      <c r="AB1" s="545"/>
      <c r="AC1" s="545"/>
      <c r="AD1" s="545"/>
      <c r="AE1" s="545"/>
      <c r="AF1" s="545"/>
      <c r="AG1" s="545"/>
    </row>
    <row r="2" spans="1:33" s="484" customFormat="1" ht="23.25" x14ac:dyDescent="0.3">
      <c r="H2" s="589" t="s">
        <v>495</v>
      </c>
      <c r="M2" s="30" t="s">
        <v>578</v>
      </c>
      <c r="U2" s="545"/>
      <c r="V2" s="545"/>
      <c r="W2" s="545"/>
      <c r="X2" s="545"/>
      <c r="Y2" s="545"/>
      <c r="Z2" s="545"/>
      <c r="AA2" s="545"/>
      <c r="AB2" s="545"/>
      <c r="AC2" s="545"/>
      <c r="AD2" s="545"/>
      <c r="AE2" s="545"/>
      <c r="AF2" s="545"/>
      <c r="AG2" s="545"/>
    </row>
    <row r="3" spans="1:33" s="22" customFormat="1" ht="15" x14ac:dyDescent="0.2">
      <c r="A3" s="157"/>
      <c r="B3" s="158"/>
      <c r="C3" s="158"/>
      <c r="D3" s="158"/>
      <c r="E3" s="158"/>
      <c r="F3" s="158"/>
      <c r="G3" s="158"/>
      <c r="H3" s="158"/>
      <c r="I3" s="158"/>
      <c r="J3" s="158"/>
      <c r="K3" s="158"/>
      <c r="L3" s="158"/>
      <c r="M3" s="159"/>
    </row>
    <row r="4" spans="1:33" ht="14.25" customHeight="1" x14ac:dyDescent="0.2">
      <c r="A4" s="160"/>
      <c r="B4" s="741" t="s">
        <v>438</v>
      </c>
      <c r="C4" s="742"/>
      <c r="D4" s="742"/>
      <c r="E4" s="742"/>
      <c r="F4" s="742"/>
      <c r="G4" s="743"/>
      <c r="H4" s="161"/>
      <c r="I4" s="750" t="s">
        <v>4</v>
      </c>
      <c r="J4" s="750"/>
      <c r="K4" s="750"/>
      <c r="L4" s="4"/>
      <c r="M4" s="162"/>
      <c r="N4" s="3"/>
    </row>
    <row r="5" spans="1:33" ht="14.25" customHeight="1" x14ac:dyDescent="0.2">
      <c r="A5" s="160"/>
      <c r="B5" s="744"/>
      <c r="C5" s="745"/>
      <c r="D5" s="745"/>
      <c r="E5" s="745"/>
      <c r="F5" s="745"/>
      <c r="G5" s="746"/>
      <c r="H5" s="161"/>
      <c r="I5" s="750" t="s">
        <v>5</v>
      </c>
      <c r="J5" s="750"/>
      <c r="K5" s="750"/>
      <c r="L5" s="282"/>
      <c r="M5" s="162"/>
      <c r="N5" s="3"/>
    </row>
    <row r="6" spans="1:33" ht="14.25" customHeight="1" x14ac:dyDescent="0.2">
      <c r="A6" s="160"/>
      <c r="B6" s="744"/>
      <c r="C6" s="745"/>
      <c r="D6" s="745"/>
      <c r="E6" s="745"/>
      <c r="F6" s="745"/>
      <c r="G6" s="746"/>
      <c r="H6" s="161"/>
      <c r="I6" s="750" t="s">
        <v>6</v>
      </c>
      <c r="J6" s="750"/>
      <c r="K6" s="750"/>
      <c r="L6" s="4"/>
      <c r="M6" s="162"/>
      <c r="N6" s="3"/>
    </row>
    <row r="7" spans="1:33" ht="14.25" customHeight="1" x14ac:dyDescent="0.2">
      <c r="A7" s="160"/>
      <c r="B7" s="747"/>
      <c r="C7" s="748"/>
      <c r="D7" s="748"/>
      <c r="E7" s="748"/>
      <c r="F7" s="748"/>
      <c r="G7" s="749"/>
      <c r="H7" s="161"/>
      <c r="I7" s="750" t="s">
        <v>7</v>
      </c>
      <c r="J7" s="750"/>
      <c r="K7" s="750"/>
      <c r="L7" s="4"/>
      <c r="M7" s="162"/>
    </row>
    <row r="8" spans="1:33" ht="14.25" customHeight="1" x14ac:dyDescent="0.2">
      <c r="A8" s="160"/>
      <c r="B8" s="163"/>
      <c r="C8" s="164"/>
      <c r="D8" s="164"/>
      <c r="E8" s="164"/>
      <c r="F8" s="165"/>
      <c r="G8" s="164"/>
      <c r="H8" s="161"/>
      <c r="I8" s="161"/>
      <c r="J8" s="161"/>
      <c r="K8" s="161"/>
      <c r="L8" s="161"/>
      <c r="M8" s="162"/>
    </row>
    <row r="9" spans="1:33" ht="14.25" customHeight="1" x14ac:dyDescent="0.25">
      <c r="A9" s="166" t="s">
        <v>8</v>
      </c>
      <c r="B9" s="164"/>
      <c r="C9" s="164"/>
      <c r="D9" s="164"/>
      <c r="E9" s="164"/>
      <c r="F9" s="164"/>
      <c r="G9" s="164"/>
      <c r="H9" s="164"/>
      <c r="I9" s="164"/>
      <c r="J9" s="164"/>
      <c r="K9" s="164"/>
      <c r="L9" s="167"/>
      <c r="M9" s="162"/>
    </row>
    <row r="10" spans="1:33" s="19" customFormat="1" ht="15" x14ac:dyDescent="0.2">
      <c r="A10" s="168"/>
      <c r="B10" s="104" t="s">
        <v>9</v>
      </c>
      <c r="C10" s="714" t="s">
        <v>381</v>
      </c>
      <c r="D10" s="714"/>
      <c r="E10" s="751"/>
      <c r="F10" s="751"/>
      <c r="G10" s="751"/>
      <c r="H10" s="751"/>
      <c r="I10" s="751"/>
      <c r="J10" s="751"/>
      <c r="K10" s="751"/>
      <c r="L10" s="751"/>
      <c r="M10" s="169"/>
    </row>
    <row r="11" spans="1:33" s="19" customFormat="1" ht="15" x14ac:dyDescent="0.2">
      <c r="A11" s="168"/>
      <c r="B11" s="104" t="s">
        <v>10</v>
      </c>
      <c r="C11" s="390" t="s">
        <v>382</v>
      </c>
      <c r="D11" s="390"/>
      <c r="E11" s="753"/>
      <c r="F11" s="753"/>
      <c r="G11" s="753"/>
      <c r="H11" s="753"/>
      <c r="I11" s="753"/>
      <c r="J11" s="753"/>
      <c r="K11" s="753"/>
      <c r="L11" s="753"/>
      <c r="M11" s="169"/>
    </row>
    <row r="12" spans="1:33" s="43" customFormat="1" ht="14.25" customHeight="1" x14ac:dyDescent="0.2">
      <c r="A12" s="168"/>
      <c r="B12" s="104" t="s">
        <v>11</v>
      </c>
      <c r="C12" s="714" t="s">
        <v>338</v>
      </c>
      <c r="D12" s="714"/>
      <c r="E12" s="751"/>
      <c r="F12" s="751"/>
      <c r="G12" s="751"/>
      <c r="H12" s="751"/>
      <c r="I12" s="751"/>
      <c r="J12" s="751"/>
      <c r="K12" s="751"/>
      <c r="L12" s="751"/>
      <c r="M12" s="170"/>
      <c r="P12" s="3"/>
    </row>
    <row r="13" spans="1:33" s="43" customFormat="1" ht="14.25" customHeight="1" x14ac:dyDescent="0.2">
      <c r="A13" s="168"/>
      <c r="B13" s="104"/>
      <c r="C13" s="714" t="s">
        <v>59</v>
      </c>
      <c r="D13" s="714"/>
      <c r="E13" s="711"/>
      <c r="F13" s="712"/>
      <c r="G13" s="712"/>
      <c r="H13" s="713"/>
      <c r="I13" s="257" t="s">
        <v>60</v>
      </c>
      <c r="J13" s="391" t="s">
        <v>543</v>
      </c>
      <c r="K13" s="3" t="s">
        <v>579</v>
      </c>
      <c r="L13" s="524"/>
      <c r="M13" s="170"/>
      <c r="P13" s="3"/>
    </row>
    <row r="14" spans="1:33" s="43" customFormat="1" ht="14.25" x14ac:dyDescent="0.2">
      <c r="A14" s="168"/>
      <c r="B14" s="104" t="s">
        <v>12</v>
      </c>
      <c r="C14" s="567" t="s">
        <v>604</v>
      </c>
      <c r="D14" s="567"/>
      <c r="E14" s="567" t="s">
        <v>603</v>
      </c>
      <c r="F14" s="567"/>
      <c r="G14" s="751"/>
      <c r="H14" s="751"/>
      <c r="I14" s="751"/>
      <c r="J14" s="751"/>
      <c r="K14" s="751"/>
      <c r="L14" s="751"/>
      <c r="M14" s="170"/>
    </row>
    <row r="15" spans="1:33" s="43" customFormat="1" ht="14.25" x14ac:dyDescent="0.2">
      <c r="A15" s="168"/>
      <c r="B15" s="104"/>
      <c r="C15" s="714" t="s">
        <v>59</v>
      </c>
      <c r="D15" s="714"/>
      <c r="E15" s="711"/>
      <c r="F15" s="712"/>
      <c r="G15" s="712"/>
      <c r="H15" s="713"/>
      <c r="I15" s="257" t="s">
        <v>60</v>
      </c>
      <c r="J15" s="391" t="s">
        <v>543</v>
      </c>
      <c r="K15" s="3" t="s">
        <v>579</v>
      </c>
      <c r="L15" s="524"/>
      <c r="M15" s="170"/>
    </row>
    <row r="16" spans="1:33" s="43" customFormat="1" ht="14.25" x14ac:dyDescent="0.2">
      <c r="A16" s="168"/>
      <c r="B16" s="104" t="s">
        <v>14</v>
      </c>
      <c r="C16" s="714" t="s">
        <v>339</v>
      </c>
      <c r="D16" s="714"/>
      <c r="E16" s="751"/>
      <c r="F16" s="751"/>
      <c r="G16" s="751"/>
      <c r="H16" s="751"/>
      <c r="I16" s="751"/>
      <c r="J16" s="751"/>
      <c r="K16" s="751"/>
      <c r="L16" s="751"/>
      <c r="M16" s="170"/>
    </row>
    <row r="17" spans="1:15" s="43" customFormat="1" ht="14.25" customHeight="1" x14ac:dyDescent="0.2">
      <c r="A17" s="168"/>
      <c r="B17" s="104" t="s">
        <v>16</v>
      </c>
      <c r="C17" s="714" t="s">
        <v>341</v>
      </c>
      <c r="D17" s="714"/>
      <c r="E17" s="751"/>
      <c r="F17" s="751"/>
      <c r="G17" s="751"/>
      <c r="H17" s="751"/>
      <c r="I17" s="751"/>
      <c r="J17" s="751"/>
      <c r="K17" s="751"/>
      <c r="L17" s="751"/>
      <c r="M17" s="170"/>
    </row>
    <row r="18" spans="1:15" s="43" customFormat="1" ht="14.25" customHeight="1" x14ac:dyDescent="0.2">
      <c r="A18" s="168"/>
      <c r="B18" s="104" t="s">
        <v>17</v>
      </c>
      <c r="C18" s="714" t="s">
        <v>50</v>
      </c>
      <c r="D18" s="714"/>
      <c r="E18" s="711"/>
      <c r="F18" s="712"/>
      <c r="G18" s="712"/>
      <c r="H18" s="712"/>
      <c r="I18" s="713"/>
      <c r="J18" s="257" t="s">
        <v>340</v>
      </c>
      <c r="K18" s="711"/>
      <c r="L18" s="713"/>
      <c r="M18" s="170"/>
      <c r="O18" s="3"/>
    </row>
    <row r="19" spans="1:15" s="43" customFormat="1" ht="14.25" customHeight="1" x14ac:dyDescent="0.2">
      <c r="A19" s="160"/>
      <c r="B19" s="104" t="s">
        <v>18</v>
      </c>
      <c r="C19" s="714" t="s">
        <v>19</v>
      </c>
      <c r="D19" s="714"/>
      <c r="E19" s="714"/>
      <c r="F19" s="752"/>
      <c r="G19" s="752"/>
      <c r="H19" s="731" t="s">
        <v>312</v>
      </c>
      <c r="I19" s="731"/>
      <c r="J19" s="731"/>
      <c r="K19" s="756"/>
      <c r="L19" s="756"/>
      <c r="M19" s="171"/>
    </row>
    <row r="20" spans="1:15" ht="14.25" customHeight="1" x14ac:dyDescent="0.2">
      <c r="A20" s="160"/>
      <c r="B20" s="104" t="s">
        <v>20</v>
      </c>
      <c r="C20" s="714" t="s">
        <v>342</v>
      </c>
      <c r="D20" s="714"/>
      <c r="E20" s="714"/>
      <c r="F20" s="751"/>
      <c r="G20" s="751"/>
      <c r="H20" s="751"/>
      <c r="I20" s="751"/>
      <c r="J20" s="751"/>
      <c r="K20" s="751"/>
      <c r="L20" s="751"/>
      <c r="M20" s="171"/>
    </row>
    <row r="21" spans="1:15" ht="14.25" customHeight="1" x14ac:dyDescent="0.2">
      <c r="A21" s="168"/>
      <c r="B21" s="165"/>
      <c r="C21" s="165"/>
      <c r="D21" s="165"/>
      <c r="E21" s="165"/>
      <c r="F21" s="165"/>
      <c r="G21" s="165"/>
      <c r="H21" s="165"/>
      <c r="I21" s="165"/>
      <c r="J21" s="165"/>
      <c r="K21" s="165"/>
      <c r="L21" s="165"/>
      <c r="M21" s="171"/>
    </row>
    <row r="22" spans="1:15" ht="14.25" customHeight="1" x14ac:dyDescent="0.2">
      <c r="A22" s="168"/>
      <c r="B22" s="165"/>
      <c r="C22" s="165"/>
      <c r="D22" s="165"/>
      <c r="E22" s="165"/>
      <c r="F22" s="165"/>
      <c r="G22" s="165"/>
      <c r="H22" s="165"/>
      <c r="I22" s="165"/>
      <c r="J22" s="165"/>
      <c r="K22" s="165"/>
      <c r="L22" s="165"/>
      <c r="M22" s="171"/>
    </row>
    <row r="23" spans="1:15" s="43" customFormat="1" ht="14.25" customHeight="1" x14ac:dyDescent="0.25">
      <c r="A23" s="166" t="s">
        <v>21</v>
      </c>
      <c r="B23" s="164"/>
      <c r="C23" s="164"/>
      <c r="D23" s="172"/>
      <c r="E23" s="172"/>
      <c r="F23" s="172"/>
      <c r="G23" s="164"/>
      <c r="H23" s="164"/>
      <c r="I23" s="164"/>
      <c r="J23" s="164"/>
      <c r="K23" s="164"/>
      <c r="L23" s="164"/>
      <c r="M23" s="170"/>
    </row>
    <row r="24" spans="1:15" s="19" customFormat="1" ht="15" x14ac:dyDescent="0.2">
      <c r="A24" s="168"/>
      <c r="B24" s="104" t="s">
        <v>9</v>
      </c>
      <c r="C24" s="714" t="s">
        <v>22</v>
      </c>
      <c r="D24" s="714"/>
      <c r="E24" s="711"/>
      <c r="F24" s="712"/>
      <c r="G24" s="712"/>
      <c r="H24" s="712"/>
      <c r="I24" s="712"/>
      <c r="J24" s="712"/>
      <c r="K24" s="712"/>
      <c r="L24" s="713"/>
      <c r="M24" s="169"/>
    </row>
    <row r="25" spans="1:15" s="43" customFormat="1" ht="14.25" customHeight="1" x14ac:dyDescent="0.2">
      <c r="A25" s="160"/>
      <c r="B25" s="104" t="s">
        <v>10</v>
      </c>
      <c r="C25" s="714" t="s">
        <v>23</v>
      </c>
      <c r="D25" s="714"/>
      <c r="E25" s="711"/>
      <c r="F25" s="712"/>
      <c r="G25" s="712"/>
      <c r="H25" s="712"/>
      <c r="I25" s="712"/>
      <c r="J25" s="712"/>
      <c r="K25" s="712"/>
      <c r="L25" s="713"/>
      <c r="M25" s="170"/>
    </row>
    <row r="26" spans="1:15" ht="14.25" customHeight="1" x14ac:dyDescent="0.2">
      <c r="A26" s="160"/>
      <c r="B26" s="104" t="s">
        <v>11</v>
      </c>
      <c r="C26" s="714" t="s">
        <v>58</v>
      </c>
      <c r="D26" s="714"/>
      <c r="E26" s="711"/>
      <c r="F26" s="712"/>
      <c r="G26" s="712"/>
      <c r="H26" s="712"/>
      <c r="I26" s="712"/>
      <c r="J26" s="712"/>
      <c r="K26" s="712"/>
      <c r="L26" s="713"/>
      <c r="M26" s="162"/>
    </row>
    <row r="27" spans="1:15" ht="14.25" customHeight="1" x14ac:dyDescent="0.2">
      <c r="A27" s="160"/>
      <c r="B27" s="104" t="s">
        <v>12</v>
      </c>
      <c r="C27" s="714" t="s">
        <v>59</v>
      </c>
      <c r="D27" s="714"/>
      <c r="E27" s="711"/>
      <c r="F27" s="712"/>
      <c r="G27" s="712"/>
      <c r="H27" s="713"/>
      <c r="I27" s="257" t="s">
        <v>60</v>
      </c>
      <c r="J27" s="391" t="s">
        <v>543</v>
      </c>
      <c r="K27" s="3" t="s">
        <v>579</v>
      </c>
      <c r="L27" s="524"/>
      <c r="M27" s="162"/>
    </row>
    <row r="28" spans="1:15" ht="14.25" customHeight="1" x14ac:dyDescent="0.2">
      <c r="A28" s="160"/>
      <c r="B28" s="104" t="s">
        <v>14</v>
      </c>
      <c r="C28" s="714" t="s">
        <v>343</v>
      </c>
      <c r="D28" s="714"/>
      <c r="E28" s="711"/>
      <c r="F28" s="712"/>
      <c r="G28" s="712"/>
      <c r="H28" s="713"/>
      <c r="I28" s="257" t="s">
        <v>345</v>
      </c>
      <c r="J28" s="711"/>
      <c r="K28" s="712"/>
      <c r="L28" s="713"/>
      <c r="M28" s="162"/>
    </row>
    <row r="29" spans="1:15" ht="14.25" customHeight="1" x14ac:dyDescent="0.2">
      <c r="A29" s="160"/>
      <c r="B29" s="104" t="s">
        <v>16</v>
      </c>
      <c r="C29" s="714" t="s">
        <v>344</v>
      </c>
      <c r="D29" s="714"/>
      <c r="E29" s="711"/>
      <c r="F29" s="712"/>
      <c r="G29" s="712"/>
      <c r="H29" s="712"/>
      <c r="I29" s="712"/>
      <c r="J29" s="712"/>
      <c r="K29" s="712"/>
      <c r="L29" s="713"/>
      <c r="M29" s="162"/>
    </row>
    <row r="30" spans="1:15" ht="14.25" customHeight="1" x14ac:dyDescent="0.2">
      <c r="A30" s="160"/>
      <c r="B30" s="161"/>
      <c r="C30" s="165"/>
      <c r="D30" s="161"/>
      <c r="E30" s="161"/>
      <c r="F30" s="161"/>
      <c r="G30" s="161"/>
      <c r="H30" s="161"/>
      <c r="I30" s="161"/>
      <c r="J30" s="161"/>
      <c r="K30" s="161"/>
      <c r="L30" s="161"/>
      <c r="M30" s="162"/>
    </row>
    <row r="31" spans="1:15" ht="14.25" customHeight="1" x14ac:dyDescent="0.2">
      <c r="A31" s="160"/>
      <c r="B31" s="161"/>
      <c r="C31" s="165"/>
      <c r="D31" s="161"/>
      <c r="E31" s="161"/>
      <c r="F31" s="161"/>
      <c r="G31" s="161"/>
      <c r="H31" s="161"/>
      <c r="I31" s="161"/>
      <c r="J31" s="161"/>
      <c r="K31" s="161"/>
      <c r="L31" s="161"/>
      <c r="M31" s="162"/>
    </row>
    <row r="32" spans="1:15" ht="14.25" customHeight="1" x14ac:dyDescent="0.25">
      <c r="A32" s="166" t="s">
        <v>436</v>
      </c>
      <c r="B32" s="172"/>
      <c r="C32" s="172"/>
      <c r="D32" s="172"/>
      <c r="E32" s="172"/>
      <c r="F32" s="172"/>
      <c r="G32" s="172"/>
      <c r="H32" s="172"/>
      <c r="I32" s="172"/>
      <c r="J32" s="164"/>
      <c r="K32" s="164"/>
      <c r="L32" s="172"/>
      <c r="M32" s="162"/>
    </row>
    <row r="33" spans="1:15" s="19" customFormat="1" ht="15.75" customHeight="1" x14ac:dyDescent="0.25">
      <c r="A33" s="173"/>
      <c r="B33" s="757" t="s">
        <v>24</v>
      </c>
      <c r="C33" s="758"/>
      <c r="D33" s="759"/>
      <c r="E33" s="763" t="s">
        <v>25</v>
      </c>
      <c r="F33" s="769"/>
      <c r="G33" s="736"/>
      <c r="H33" s="766" t="s">
        <v>26</v>
      </c>
      <c r="I33" s="763" t="s">
        <v>27</v>
      </c>
      <c r="J33" s="736"/>
      <c r="K33" s="734" t="s">
        <v>28</v>
      </c>
      <c r="L33" s="734"/>
      <c r="M33" s="169"/>
    </row>
    <row r="34" spans="1:15" s="44" customFormat="1" ht="14.25" customHeight="1" x14ac:dyDescent="0.25">
      <c r="A34" s="173"/>
      <c r="B34" s="760"/>
      <c r="C34" s="761"/>
      <c r="D34" s="762"/>
      <c r="E34" s="764"/>
      <c r="F34" s="770"/>
      <c r="G34" s="737"/>
      <c r="H34" s="767"/>
      <c r="I34" s="764"/>
      <c r="J34" s="737"/>
      <c r="K34" s="145" t="s">
        <v>29</v>
      </c>
      <c r="L34" s="145" t="s">
        <v>30</v>
      </c>
      <c r="M34" s="174"/>
    </row>
    <row r="35" spans="1:15" s="44" customFormat="1" ht="14.25" customHeight="1" x14ac:dyDescent="0.25">
      <c r="A35" s="175"/>
      <c r="B35" s="731" t="s">
        <v>31</v>
      </c>
      <c r="C35" s="731"/>
      <c r="D35" s="731"/>
      <c r="E35" s="771"/>
      <c r="F35" s="771"/>
      <c r="G35" s="771"/>
      <c r="H35" s="568"/>
      <c r="I35" s="729"/>
      <c r="J35" s="730"/>
      <c r="K35" s="541"/>
      <c r="L35" s="541"/>
      <c r="M35" s="174"/>
    </row>
    <row r="36" spans="1:15" s="19" customFormat="1" ht="14.25" customHeight="1" x14ac:dyDescent="0.2">
      <c r="A36" s="160"/>
      <c r="B36" s="731" t="s">
        <v>32</v>
      </c>
      <c r="C36" s="731"/>
      <c r="D36" s="731"/>
      <c r="E36" s="771"/>
      <c r="F36" s="771"/>
      <c r="G36" s="771"/>
      <c r="H36" s="569"/>
      <c r="I36" s="755"/>
      <c r="J36" s="755"/>
      <c r="K36" s="732"/>
      <c r="L36" s="732"/>
      <c r="M36" s="169"/>
    </row>
    <row r="37" spans="1:15" ht="14.25" customHeight="1" x14ac:dyDescent="0.2">
      <c r="A37" s="160"/>
      <c r="B37" s="731" t="s">
        <v>33</v>
      </c>
      <c r="C37" s="731"/>
      <c r="D37" s="731"/>
      <c r="E37" s="771"/>
      <c r="F37" s="771"/>
      <c r="G37" s="771"/>
      <c r="H37" s="569"/>
      <c r="I37" s="755"/>
      <c r="J37" s="755"/>
      <c r="K37" s="732"/>
      <c r="L37" s="732"/>
      <c r="M37" s="162"/>
    </row>
    <row r="38" spans="1:15" ht="14.25" customHeight="1" x14ac:dyDescent="0.2">
      <c r="A38" s="160"/>
      <c r="B38" s="731" t="s">
        <v>34</v>
      </c>
      <c r="C38" s="731"/>
      <c r="D38" s="731"/>
      <c r="E38" s="771"/>
      <c r="F38" s="771"/>
      <c r="G38" s="771"/>
      <c r="H38" s="569"/>
      <c r="I38" s="755"/>
      <c r="J38" s="755"/>
      <c r="K38" s="732"/>
      <c r="L38" s="732"/>
      <c r="M38" s="162"/>
    </row>
    <row r="39" spans="1:15" ht="14.25" customHeight="1" x14ac:dyDescent="0.2">
      <c r="A39" s="160"/>
      <c r="B39" s="731" t="s">
        <v>35</v>
      </c>
      <c r="C39" s="731"/>
      <c r="D39" s="731"/>
      <c r="E39" s="771"/>
      <c r="F39" s="771"/>
      <c r="G39" s="771"/>
      <c r="H39" s="569"/>
      <c r="I39" s="755"/>
      <c r="J39" s="755"/>
      <c r="K39" s="732"/>
      <c r="L39" s="732"/>
      <c r="M39" s="162"/>
    </row>
    <row r="40" spans="1:15" ht="14.25" customHeight="1" x14ac:dyDescent="0.2">
      <c r="A40" s="160"/>
      <c r="B40" s="731" t="s">
        <v>439</v>
      </c>
      <c r="C40" s="731"/>
      <c r="D40" s="731"/>
      <c r="E40" s="771"/>
      <c r="F40" s="771"/>
      <c r="G40" s="771"/>
      <c r="H40" s="569"/>
      <c r="I40" s="755"/>
      <c r="J40" s="755"/>
      <c r="K40" s="732"/>
      <c r="L40" s="732"/>
      <c r="M40" s="162"/>
    </row>
    <row r="41" spans="1:15" ht="14.25" customHeight="1" x14ac:dyDescent="0.2">
      <c r="A41" s="160"/>
      <c r="B41" s="731" t="s">
        <v>36</v>
      </c>
      <c r="C41" s="731"/>
      <c r="D41" s="731"/>
      <c r="E41" s="771"/>
      <c r="F41" s="771"/>
      <c r="G41" s="771"/>
      <c r="H41" s="569"/>
      <c r="I41" s="755"/>
      <c r="J41" s="755"/>
      <c r="K41" s="732"/>
      <c r="L41" s="732"/>
      <c r="M41" s="162"/>
    </row>
    <row r="42" spans="1:15" ht="14.25" customHeight="1" x14ac:dyDescent="0.2">
      <c r="A42" s="160"/>
      <c r="B42" s="731" t="s">
        <v>37</v>
      </c>
      <c r="C42" s="731"/>
      <c r="D42" s="731"/>
      <c r="E42" s="771"/>
      <c r="F42" s="771"/>
      <c r="G42" s="771"/>
      <c r="H42" s="569"/>
      <c r="I42" s="765"/>
      <c r="J42" s="765"/>
      <c r="K42" s="732"/>
      <c r="L42" s="732"/>
      <c r="M42" s="162"/>
    </row>
    <row r="43" spans="1:15" ht="14.25" customHeight="1" x14ac:dyDescent="0.25">
      <c r="A43" s="160"/>
      <c r="B43" s="176"/>
      <c r="C43" s="176"/>
      <c r="D43" s="176"/>
      <c r="E43" s="177"/>
      <c r="F43" s="177"/>
      <c r="G43" s="178"/>
      <c r="H43" s="179"/>
      <c r="I43" s="179"/>
      <c r="J43" s="179"/>
      <c r="K43" s="179"/>
      <c r="L43" s="179"/>
      <c r="M43" s="162"/>
    </row>
    <row r="44" spans="1:15" ht="14.25" customHeight="1" x14ac:dyDescent="0.25">
      <c r="A44" s="160"/>
      <c r="B44" s="176"/>
      <c r="C44" s="176"/>
      <c r="D44" s="176"/>
      <c r="E44" s="177"/>
      <c r="F44" s="177"/>
      <c r="G44" s="178"/>
      <c r="H44" s="179"/>
      <c r="I44" s="179"/>
      <c r="J44" s="179"/>
      <c r="K44" s="179"/>
      <c r="L44" s="179"/>
      <c r="M44" s="162"/>
    </row>
    <row r="45" spans="1:15" ht="14.25" customHeight="1" x14ac:dyDescent="0.25">
      <c r="A45" s="166" t="s">
        <v>437</v>
      </c>
      <c r="B45" s="172"/>
      <c r="C45" s="172"/>
      <c r="D45" s="172"/>
      <c r="E45" s="172"/>
      <c r="F45" s="172"/>
      <c r="G45" s="172"/>
      <c r="H45" s="172"/>
      <c r="I45" s="172"/>
      <c r="J45" s="164"/>
      <c r="K45" s="740"/>
      <c r="L45" s="740"/>
      <c r="M45" s="162"/>
    </row>
    <row r="46" spans="1:15" s="19" customFormat="1" ht="15.75" customHeight="1" x14ac:dyDescent="0.25">
      <c r="A46" s="173"/>
      <c r="B46" s="757" t="s">
        <v>24</v>
      </c>
      <c r="C46" s="758"/>
      <c r="D46" s="759"/>
      <c r="E46" s="768" t="s">
        <v>38</v>
      </c>
      <c r="F46" s="768"/>
      <c r="G46" s="768"/>
      <c r="H46" s="768" t="s">
        <v>39</v>
      </c>
      <c r="I46" s="768"/>
      <c r="J46" s="736" t="s">
        <v>40</v>
      </c>
      <c r="K46" s="734" t="s">
        <v>28</v>
      </c>
      <c r="L46" s="734"/>
      <c r="M46" s="169"/>
    </row>
    <row r="47" spans="1:15" s="44" customFormat="1" ht="14.25" customHeight="1" x14ac:dyDescent="0.25">
      <c r="A47" s="173"/>
      <c r="B47" s="760"/>
      <c r="C47" s="761"/>
      <c r="D47" s="762"/>
      <c r="E47" s="768"/>
      <c r="F47" s="768"/>
      <c r="G47" s="768"/>
      <c r="H47" s="768"/>
      <c r="I47" s="768"/>
      <c r="J47" s="737"/>
      <c r="K47" s="145" t="s">
        <v>29</v>
      </c>
      <c r="L47" s="145" t="s">
        <v>30</v>
      </c>
      <c r="M47" s="174"/>
    </row>
    <row r="48" spans="1:15" s="44" customFormat="1" ht="14.25" customHeight="1" x14ac:dyDescent="0.25">
      <c r="A48" s="175"/>
      <c r="B48" s="731" t="s">
        <v>31</v>
      </c>
      <c r="C48" s="731"/>
      <c r="D48" s="731"/>
      <c r="E48" s="752"/>
      <c r="F48" s="752"/>
      <c r="G48" s="752"/>
      <c r="H48" s="735" t="s">
        <v>41</v>
      </c>
      <c r="I48" s="735"/>
      <c r="J48" s="570" t="s">
        <v>42</v>
      </c>
      <c r="K48" s="144"/>
      <c r="L48" s="540"/>
      <c r="M48" s="180"/>
      <c r="O48" s="53"/>
    </row>
    <row r="49" spans="1:18" s="19" customFormat="1" ht="14.25" customHeight="1" x14ac:dyDescent="0.2">
      <c r="A49" s="160"/>
      <c r="B49" s="731" t="s">
        <v>32</v>
      </c>
      <c r="C49" s="731"/>
      <c r="D49" s="731"/>
      <c r="E49" s="752"/>
      <c r="F49" s="752"/>
      <c r="G49" s="752"/>
      <c r="H49" s="735">
        <v>1000000</v>
      </c>
      <c r="I49" s="735"/>
      <c r="J49" s="570">
        <v>2000000</v>
      </c>
      <c r="K49" s="725"/>
      <c r="L49" s="725"/>
      <c r="M49" s="169"/>
    </row>
    <row r="50" spans="1:18" ht="14.25" customHeight="1" x14ac:dyDescent="0.2">
      <c r="A50" s="160"/>
      <c r="B50" s="731" t="s">
        <v>33</v>
      </c>
      <c r="C50" s="731"/>
      <c r="D50" s="731"/>
      <c r="E50" s="752"/>
      <c r="F50" s="752"/>
      <c r="G50" s="752"/>
      <c r="H50" s="735" t="s">
        <v>43</v>
      </c>
      <c r="I50" s="735"/>
      <c r="J50" s="570" t="s">
        <v>42</v>
      </c>
      <c r="K50" s="725"/>
      <c r="L50" s="725"/>
      <c r="M50" s="169"/>
      <c r="N50" s="3"/>
    </row>
    <row r="51" spans="1:18" ht="14.25" customHeight="1" x14ac:dyDescent="0.2">
      <c r="A51" s="160"/>
      <c r="B51" s="731" t="s">
        <v>34</v>
      </c>
      <c r="C51" s="731"/>
      <c r="D51" s="731"/>
      <c r="E51" s="752"/>
      <c r="F51" s="752"/>
      <c r="G51" s="752"/>
      <c r="H51" s="735" t="s">
        <v>44</v>
      </c>
      <c r="I51" s="735"/>
      <c r="J51" s="570" t="s">
        <v>42</v>
      </c>
      <c r="K51" s="725"/>
      <c r="L51" s="725"/>
      <c r="M51" s="169"/>
    </row>
    <row r="52" spans="1:18" ht="14.25" customHeight="1" x14ac:dyDescent="0.2">
      <c r="A52" s="160"/>
      <c r="B52" s="731" t="s">
        <v>35</v>
      </c>
      <c r="C52" s="731"/>
      <c r="D52" s="731"/>
      <c r="E52" s="752"/>
      <c r="F52" s="752"/>
      <c r="G52" s="752"/>
      <c r="H52" s="735" t="s">
        <v>45</v>
      </c>
      <c r="I52" s="735"/>
      <c r="J52" s="570" t="s">
        <v>42</v>
      </c>
      <c r="K52" s="725"/>
      <c r="L52" s="725"/>
      <c r="M52" s="162"/>
    </row>
    <row r="53" spans="1:18" ht="14.25" customHeight="1" x14ac:dyDescent="0.2">
      <c r="A53" s="160"/>
      <c r="B53" s="731" t="s">
        <v>439</v>
      </c>
      <c r="C53" s="731"/>
      <c r="D53" s="731"/>
      <c r="E53" s="752"/>
      <c r="F53" s="752"/>
      <c r="G53" s="752"/>
      <c r="H53" s="735">
        <v>1000000</v>
      </c>
      <c r="I53" s="735"/>
      <c r="J53" s="570">
        <v>1000000</v>
      </c>
      <c r="K53" s="725"/>
      <c r="L53" s="725"/>
      <c r="M53" s="162"/>
      <c r="N53" s="3"/>
    </row>
    <row r="54" spans="1:18" ht="14.25" customHeight="1" x14ac:dyDescent="0.2">
      <c r="A54" s="160"/>
      <c r="B54" s="731" t="s">
        <v>36</v>
      </c>
      <c r="C54" s="731"/>
      <c r="D54" s="731"/>
      <c r="E54" s="784"/>
      <c r="F54" s="784"/>
      <c r="G54" s="784"/>
      <c r="H54" s="754"/>
      <c r="I54" s="754"/>
      <c r="J54" s="571"/>
      <c r="K54" s="738">
        <v>5000</v>
      </c>
      <c r="L54" s="739"/>
      <c r="M54" s="170"/>
      <c r="N54" s="51"/>
      <c r="R54" s="3"/>
    </row>
    <row r="55" spans="1:18" ht="14.25" customHeight="1" x14ac:dyDescent="0.2">
      <c r="A55" s="160"/>
      <c r="B55" s="731" t="s">
        <v>622</v>
      </c>
      <c r="C55" s="731"/>
      <c r="D55" s="731"/>
      <c r="E55" s="781"/>
      <c r="F55" s="782"/>
      <c r="G55" s="783"/>
      <c r="H55" s="735">
        <v>1000000</v>
      </c>
      <c r="I55" s="735"/>
      <c r="J55" s="570">
        <v>1000000</v>
      </c>
      <c r="K55" s="738">
        <v>10000</v>
      </c>
      <c r="L55" s="739"/>
      <c r="M55" s="170"/>
      <c r="N55" s="51"/>
      <c r="R55" s="3"/>
    </row>
    <row r="56" spans="1:18" ht="14.25" customHeight="1" x14ac:dyDescent="0.2">
      <c r="A56" s="160"/>
      <c r="B56" s="731" t="s">
        <v>46</v>
      </c>
      <c r="C56" s="731"/>
      <c r="D56" s="731"/>
      <c r="E56" s="752"/>
      <c r="F56" s="752"/>
      <c r="G56" s="752"/>
      <c r="H56" s="780"/>
      <c r="I56" s="780"/>
      <c r="J56" s="572">
        <f>G56</f>
        <v>0</v>
      </c>
      <c r="K56" s="733"/>
      <c r="L56" s="733"/>
      <c r="M56" s="162"/>
      <c r="N56" s="51"/>
    </row>
    <row r="57" spans="1:18" x14ac:dyDescent="0.2">
      <c r="A57" s="181"/>
      <c r="B57" s="182"/>
      <c r="C57" s="182"/>
      <c r="D57" s="182"/>
      <c r="E57" s="182"/>
      <c r="F57" s="182"/>
      <c r="G57" s="182"/>
      <c r="H57" s="182"/>
      <c r="I57" s="182"/>
      <c r="J57" s="182"/>
      <c r="K57" s="182"/>
      <c r="L57" s="182"/>
      <c r="M57" s="183"/>
      <c r="N57" s="3"/>
    </row>
    <row r="58" spans="1:18" ht="14.25" customHeight="1" x14ac:dyDescent="0.2">
      <c r="L58" s="19"/>
      <c r="N58" s="3"/>
    </row>
    <row r="59" spans="1:18" s="19" customFormat="1" ht="18" x14ac:dyDescent="0.2">
      <c r="G59" s="777" t="s">
        <v>573</v>
      </c>
      <c r="H59" s="777"/>
      <c r="I59" s="777"/>
      <c r="M59" s="539">
        <f>E10</f>
        <v>0</v>
      </c>
    </row>
    <row r="60" spans="1:18" ht="18" customHeight="1" x14ac:dyDescent="0.2">
      <c r="B60" s="538"/>
      <c r="C60" s="538"/>
      <c r="D60" s="538"/>
      <c r="E60" s="22"/>
      <c r="F60" s="538"/>
      <c r="G60" s="777"/>
      <c r="H60" s="777"/>
      <c r="I60" s="777"/>
      <c r="J60" s="538"/>
      <c r="K60" s="538"/>
      <c r="L60" s="538"/>
      <c r="M60" s="30" t="s">
        <v>578</v>
      </c>
    </row>
    <row r="61" spans="1:18" ht="18" customHeight="1" x14ac:dyDescent="0.2">
      <c r="B61" s="538"/>
      <c r="C61" s="538"/>
      <c r="D61" s="538"/>
      <c r="E61" s="22"/>
      <c r="F61" s="538"/>
      <c r="G61" s="778"/>
      <c r="H61" s="778"/>
      <c r="I61" s="778"/>
      <c r="J61" s="538"/>
      <c r="K61" s="538"/>
      <c r="L61" s="538"/>
      <c r="M61" s="30"/>
    </row>
    <row r="62" spans="1:18" ht="14.25" customHeight="1" x14ac:dyDescent="0.2">
      <c r="A62" s="380"/>
      <c r="B62" s="205"/>
      <c r="C62" s="205"/>
      <c r="D62" s="205"/>
      <c r="E62" s="205"/>
      <c r="F62" s="205"/>
      <c r="G62" s="205"/>
      <c r="H62" s="205"/>
      <c r="I62" s="205"/>
      <c r="J62" s="205"/>
      <c r="K62" s="205"/>
      <c r="L62" s="205"/>
      <c r="M62" s="215"/>
    </row>
    <row r="63" spans="1:18" ht="14.25" customHeight="1" x14ac:dyDescent="0.25">
      <c r="A63" s="166" t="s">
        <v>47</v>
      </c>
      <c r="B63" s="164"/>
      <c r="C63" s="172"/>
      <c r="D63" s="172"/>
      <c r="E63" s="172"/>
      <c r="F63" s="172"/>
      <c r="G63" s="542"/>
      <c r="H63" s="542"/>
      <c r="I63" s="542"/>
      <c r="J63" s="542"/>
      <c r="K63" s="542"/>
      <c r="L63" s="161"/>
      <c r="M63" s="162"/>
    </row>
    <row r="64" spans="1:18" ht="15.75" x14ac:dyDescent="0.25">
      <c r="A64" s="160"/>
      <c r="B64" s="779" t="s">
        <v>500</v>
      </c>
      <c r="C64" s="779"/>
      <c r="D64" s="779"/>
      <c r="E64" s="779"/>
      <c r="F64" s="779"/>
      <c r="G64" s="779"/>
      <c r="H64" s="542"/>
      <c r="I64" s="542"/>
      <c r="J64" s="542"/>
      <c r="K64" s="542"/>
      <c r="L64" s="161"/>
      <c r="M64" s="162"/>
    </row>
    <row r="65" spans="1:13" ht="15.75" x14ac:dyDescent="0.25">
      <c r="A65" s="160"/>
      <c r="B65" s="779" t="s">
        <v>499</v>
      </c>
      <c r="C65" s="779"/>
      <c r="D65" s="779"/>
      <c r="E65" s="779"/>
      <c r="F65" s="779"/>
      <c r="G65" s="779"/>
      <c r="H65" s="542"/>
      <c r="I65" s="542"/>
      <c r="J65" s="542"/>
      <c r="K65" s="542"/>
      <c r="L65" s="161"/>
      <c r="M65" s="162"/>
    </row>
    <row r="66" spans="1:13" ht="15.75" x14ac:dyDescent="0.25">
      <c r="A66" s="160"/>
      <c r="B66" s="779" t="s">
        <v>498</v>
      </c>
      <c r="C66" s="779"/>
      <c r="D66" s="779"/>
      <c r="E66" s="779"/>
      <c r="F66" s="779"/>
      <c r="G66" s="779"/>
      <c r="H66" s="542"/>
      <c r="I66" s="542"/>
      <c r="J66" s="542"/>
      <c r="K66" s="542"/>
      <c r="L66" s="161"/>
      <c r="M66" s="162"/>
    </row>
    <row r="67" spans="1:13" ht="14.25" customHeight="1" x14ac:dyDescent="0.2">
      <c r="A67" s="160"/>
      <c r="B67" s="161"/>
      <c r="C67" s="543"/>
      <c r="D67" s="163"/>
      <c r="E67" s="163"/>
      <c r="F67" s="163"/>
      <c r="G67" s="163"/>
      <c r="H67" s="161"/>
      <c r="I67" s="161"/>
      <c r="J67" s="161"/>
      <c r="K67" s="161"/>
      <c r="L67" s="161"/>
      <c r="M67" s="162"/>
    </row>
    <row r="68" spans="1:13" ht="14.25" customHeight="1" x14ac:dyDescent="0.2">
      <c r="A68" s="160"/>
      <c r="B68" s="161"/>
      <c r="C68" s="543"/>
      <c r="D68" s="163"/>
      <c r="E68" s="163"/>
      <c r="F68" s="163"/>
      <c r="G68" s="163"/>
      <c r="H68" s="161"/>
      <c r="I68" s="161"/>
      <c r="J68" s="161"/>
      <c r="K68" s="161"/>
      <c r="L68" s="161"/>
      <c r="M68" s="162"/>
    </row>
    <row r="69" spans="1:13" ht="14.25" customHeight="1" x14ac:dyDescent="0.25">
      <c r="A69" s="166" t="s">
        <v>455</v>
      </c>
      <c r="B69" s="161"/>
      <c r="C69" s="161"/>
      <c r="D69" s="161"/>
      <c r="E69" s="161"/>
      <c r="F69" s="161"/>
      <c r="G69" s="161"/>
      <c r="H69" s="161"/>
      <c r="I69" s="161"/>
      <c r="J69" s="161"/>
      <c r="K69" s="161"/>
      <c r="L69" s="161"/>
      <c r="M69" s="162"/>
    </row>
    <row r="70" spans="1:13" ht="78" customHeight="1" x14ac:dyDescent="0.2">
      <c r="A70" s="168"/>
      <c r="B70" s="772" t="s">
        <v>469</v>
      </c>
      <c r="C70" s="772"/>
      <c r="D70" s="772"/>
      <c r="E70" s="772"/>
      <c r="F70" s="772"/>
      <c r="G70" s="772"/>
      <c r="H70" s="772"/>
      <c r="I70" s="772"/>
      <c r="J70" s="772"/>
      <c r="K70" s="772"/>
      <c r="L70" s="772"/>
      <c r="M70" s="162"/>
    </row>
    <row r="71" spans="1:13" ht="9.75" customHeight="1" x14ac:dyDescent="0.2">
      <c r="A71" s="168"/>
      <c r="B71" s="544"/>
      <c r="C71" s="544"/>
      <c r="D71" s="544"/>
      <c r="E71" s="544"/>
      <c r="F71" s="544"/>
      <c r="G71" s="544"/>
      <c r="H71" s="544"/>
      <c r="I71" s="544"/>
      <c r="J71" s="544"/>
      <c r="K71" s="544"/>
      <c r="L71" s="544"/>
      <c r="M71" s="162"/>
    </row>
    <row r="72" spans="1:13" ht="41.25" customHeight="1" x14ac:dyDescent="0.2">
      <c r="A72" s="168"/>
      <c r="B72" s="772" t="s">
        <v>48</v>
      </c>
      <c r="C72" s="772"/>
      <c r="D72" s="772"/>
      <c r="E72" s="772"/>
      <c r="F72" s="772"/>
      <c r="G72" s="772"/>
      <c r="H72" s="772"/>
      <c r="I72" s="772"/>
      <c r="J72" s="772"/>
      <c r="K72" s="772"/>
      <c r="L72" s="772"/>
      <c r="M72" s="162"/>
    </row>
    <row r="73" spans="1:13" ht="38.65" customHeight="1" x14ac:dyDescent="0.2">
      <c r="A73" s="168"/>
      <c r="B73" s="772" t="s">
        <v>49</v>
      </c>
      <c r="C73" s="772"/>
      <c r="D73" s="772"/>
      <c r="E73" s="772"/>
      <c r="F73" s="772"/>
      <c r="G73" s="772"/>
      <c r="H73" s="772"/>
      <c r="I73" s="772"/>
      <c r="J73" s="772"/>
      <c r="K73" s="772"/>
      <c r="L73" s="772"/>
      <c r="M73" s="162"/>
    </row>
    <row r="74" spans="1:13" ht="21" customHeight="1" x14ac:dyDescent="0.2">
      <c r="A74" s="168"/>
      <c r="B74" s="165"/>
      <c r="C74" s="165"/>
      <c r="D74" s="165"/>
      <c r="E74" s="165"/>
      <c r="F74" s="165"/>
      <c r="G74" s="165"/>
      <c r="H74" s="165"/>
      <c r="I74" s="165"/>
      <c r="J74" s="165"/>
      <c r="K74" s="165"/>
      <c r="L74" s="165"/>
      <c r="M74" s="162"/>
    </row>
    <row r="75" spans="1:13" ht="12.75" customHeight="1" x14ac:dyDescent="0.2">
      <c r="A75" s="160"/>
      <c r="B75" s="776" t="s">
        <v>572</v>
      </c>
      <c r="C75" s="776"/>
      <c r="D75" s="776"/>
      <c r="E75" s="776"/>
      <c r="F75" s="776"/>
      <c r="G75" s="776"/>
      <c r="H75" s="776"/>
      <c r="I75" s="776"/>
      <c r="J75" s="776"/>
      <c r="K75" s="776"/>
      <c r="L75" s="776"/>
      <c r="M75" s="162"/>
    </row>
    <row r="76" spans="1:13" ht="12.75" customHeight="1" x14ac:dyDescent="0.2">
      <c r="A76" s="160"/>
      <c r="B76" s="776"/>
      <c r="C76" s="776"/>
      <c r="D76" s="776"/>
      <c r="E76" s="776"/>
      <c r="F76" s="776"/>
      <c r="G76" s="776"/>
      <c r="H76" s="776"/>
      <c r="I76" s="776"/>
      <c r="J76" s="776"/>
      <c r="K76" s="776"/>
      <c r="L76" s="776"/>
      <c r="M76" s="162"/>
    </row>
    <row r="77" spans="1:13" x14ac:dyDescent="0.2">
      <c r="A77" s="160"/>
      <c r="B77" s="776"/>
      <c r="C77" s="776"/>
      <c r="D77" s="776"/>
      <c r="E77" s="776"/>
      <c r="F77" s="776"/>
      <c r="G77" s="776"/>
      <c r="H77" s="776"/>
      <c r="I77" s="776"/>
      <c r="J77" s="776"/>
      <c r="K77" s="776"/>
      <c r="L77" s="776"/>
      <c r="M77" s="162"/>
    </row>
    <row r="78" spans="1:13" x14ac:dyDescent="0.2">
      <c r="A78" s="160"/>
      <c r="B78" s="161"/>
      <c r="C78" s="161"/>
      <c r="D78" s="161"/>
      <c r="E78" s="161"/>
      <c r="F78" s="161"/>
      <c r="G78" s="161"/>
      <c r="H78" s="161"/>
      <c r="I78" s="161"/>
      <c r="J78" s="161"/>
      <c r="K78" s="161"/>
      <c r="L78" s="161"/>
      <c r="M78" s="162"/>
    </row>
    <row r="79" spans="1:13" ht="20.25" x14ac:dyDescent="0.3">
      <c r="A79" s="160"/>
      <c r="B79" s="773" t="s">
        <v>480</v>
      </c>
      <c r="C79" s="774"/>
      <c r="D79" s="774"/>
      <c r="E79" s="774"/>
      <c r="F79" s="774"/>
      <c r="G79" s="774"/>
      <c r="H79" s="775"/>
      <c r="I79" s="161"/>
      <c r="J79" s="161"/>
      <c r="K79" s="161"/>
      <c r="L79" s="161"/>
      <c r="M79" s="162"/>
    </row>
    <row r="80" spans="1:13" ht="15.75" x14ac:dyDescent="0.25">
      <c r="A80" s="160"/>
      <c r="B80" s="719" t="s">
        <v>570</v>
      </c>
      <c r="C80" s="720"/>
      <c r="D80" s="720"/>
      <c r="E80" s="720"/>
      <c r="F80" s="720"/>
      <c r="G80" s="720"/>
      <c r="H80" s="721"/>
      <c r="I80" s="161"/>
      <c r="J80" s="161"/>
      <c r="K80" s="161"/>
      <c r="L80" s="161"/>
      <c r="M80" s="162"/>
    </row>
    <row r="81" spans="1:13" ht="14.25" x14ac:dyDescent="0.2">
      <c r="A81" s="160"/>
      <c r="B81" s="722" t="s">
        <v>97</v>
      </c>
      <c r="C81" s="723"/>
      <c r="D81" s="723"/>
      <c r="E81" s="723"/>
      <c r="F81" s="724"/>
      <c r="G81" s="715">
        <f>IF(GL!I16&lt;&gt;"",GL!I16,GL!I17+0.5*GL!I18)</f>
        <v>0</v>
      </c>
      <c r="H81" s="716"/>
      <c r="I81" s="161"/>
      <c r="J81" s="161"/>
      <c r="K81" s="161"/>
      <c r="L81" s="161"/>
      <c r="M81" s="162"/>
    </row>
    <row r="82" spans="1:13" ht="14.25" x14ac:dyDescent="0.2">
      <c r="A82" s="160"/>
      <c r="B82" s="722" t="s">
        <v>566</v>
      </c>
      <c r="C82" s="723"/>
      <c r="D82" s="723"/>
      <c r="E82" s="723"/>
      <c r="F82" s="724"/>
      <c r="G82" s="715">
        <f>GL!I19</f>
        <v>0</v>
      </c>
      <c r="H82" s="716"/>
      <c r="I82" s="161"/>
      <c r="J82" s="161"/>
      <c r="K82" s="161"/>
      <c r="L82" s="161"/>
      <c r="M82" s="162"/>
    </row>
    <row r="83" spans="1:13" ht="14.25" x14ac:dyDescent="0.2">
      <c r="A83" s="160"/>
      <c r="B83" s="722" t="s">
        <v>569</v>
      </c>
      <c r="C83" s="723"/>
      <c r="D83" s="723"/>
      <c r="E83" s="723"/>
      <c r="F83" s="724"/>
      <c r="G83" s="715">
        <f>GL!I22</f>
        <v>0</v>
      </c>
      <c r="H83" s="716"/>
      <c r="I83" s="161"/>
      <c r="J83" s="161"/>
      <c r="K83" s="161"/>
      <c r="L83" s="161"/>
      <c r="M83" s="162"/>
    </row>
    <row r="84" spans="1:13" ht="15.75" x14ac:dyDescent="0.25">
      <c r="A84" s="160"/>
      <c r="B84" s="530" t="s">
        <v>571</v>
      </c>
      <c r="G84" s="529"/>
      <c r="H84" s="525"/>
      <c r="I84" s="161"/>
      <c r="J84" s="161"/>
      <c r="K84" s="161"/>
      <c r="L84" s="161"/>
      <c r="M84" s="162"/>
    </row>
    <row r="85" spans="1:13" ht="14.25" x14ac:dyDescent="0.2">
      <c r="A85" s="160"/>
      <c r="B85" s="722" t="s">
        <v>481</v>
      </c>
      <c r="C85" s="723"/>
      <c r="D85" s="723"/>
      <c r="E85" s="723"/>
      <c r="F85" s="724"/>
      <c r="G85" s="715">
        <f>LEL!I29</f>
        <v>0</v>
      </c>
      <c r="H85" s="716"/>
      <c r="I85" s="161"/>
      <c r="J85" s="161"/>
      <c r="K85" s="161"/>
      <c r="L85" s="161"/>
      <c r="M85" s="162"/>
    </row>
    <row r="86" spans="1:13" ht="14.25" x14ac:dyDescent="0.2">
      <c r="A86" s="160"/>
      <c r="B86" s="722" t="s">
        <v>482</v>
      </c>
      <c r="C86" s="723"/>
      <c r="D86" s="723"/>
      <c r="E86" s="723"/>
      <c r="F86" s="724"/>
      <c r="G86" s="715">
        <f>'Arm-Ed'!L6</f>
        <v>0</v>
      </c>
      <c r="H86" s="716"/>
      <c r="I86" s="161"/>
      <c r="J86" s="161"/>
      <c r="K86" s="161"/>
      <c r="L86" s="161"/>
      <c r="M86" s="162"/>
    </row>
    <row r="87" spans="1:13" ht="15.75" x14ac:dyDescent="0.25">
      <c r="A87" s="160"/>
      <c r="B87" s="530" t="s">
        <v>568</v>
      </c>
      <c r="C87" s="519"/>
      <c r="D87" s="519"/>
      <c r="E87" s="519"/>
      <c r="G87" s="523"/>
      <c r="H87" s="531"/>
      <c r="I87" s="161"/>
      <c r="J87" s="161"/>
      <c r="K87" s="161"/>
      <c r="L87" s="161"/>
      <c r="M87" s="162"/>
    </row>
    <row r="88" spans="1:13" ht="14.25" x14ac:dyDescent="0.2">
      <c r="A88" s="160"/>
      <c r="B88" s="722" t="s">
        <v>483</v>
      </c>
      <c r="C88" s="723"/>
      <c r="D88" s="723"/>
      <c r="E88" s="723"/>
      <c r="F88" s="724"/>
      <c r="G88" s="715">
        <f>'Auto SOV'!F9</f>
        <v>0</v>
      </c>
      <c r="H88" s="716"/>
      <c r="I88" s="161"/>
      <c r="J88" s="161"/>
      <c r="K88" s="161"/>
      <c r="L88" s="161"/>
      <c r="M88" s="162"/>
    </row>
    <row r="89" spans="1:13" ht="14.25" x14ac:dyDescent="0.2">
      <c r="A89" s="160"/>
      <c r="B89" s="722" t="s">
        <v>484</v>
      </c>
      <c r="C89" s="723"/>
      <c r="D89" s="723"/>
      <c r="E89" s="723"/>
      <c r="F89" s="724"/>
      <c r="G89" s="715">
        <f>'Auto SOV'!F8</f>
        <v>0</v>
      </c>
      <c r="H89" s="716"/>
      <c r="I89" s="161"/>
      <c r="J89" s="161"/>
      <c r="K89" s="161"/>
      <c r="L89" s="161"/>
      <c r="M89" s="162"/>
    </row>
    <row r="90" spans="1:13" ht="14.25" x14ac:dyDescent="0.2">
      <c r="A90" s="160"/>
      <c r="B90" s="722" t="s">
        <v>494</v>
      </c>
      <c r="C90" s="723"/>
      <c r="D90" s="723"/>
      <c r="E90" s="723"/>
      <c r="F90" s="724"/>
      <c r="G90" s="717">
        <f>'Auto SOV'!G5</f>
        <v>0</v>
      </c>
      <c r="H90" s="718"/>
      <c r="I90" s="161"/>
      <c r="J90" s="161"/>
      <c r="K90" s="161"/>
      <c r="L90" s="161"/>
      <c r="M90" s="162"/>
    </row>
    <row r="91" spans="1:13" ht="15.75" x14ac:dyDescent="0.2">
      <c r="A91" s="160"/>
      <c r="B91" s="288" t="s">
        <v>567</v>
      </c>
      <c r="H91" s="72"/>
      <c r="I91" s="161"/>
      <c r="J91" s="161"/>
      <c r="K91" s="161"/>
      <c r="L91" s="161"/>
      <c r="M91" s="162"/>
    </row>
    <row r="92" spans="1:13" ht="14.25" x14ac:dyDescent="0.2">
      <c r="A92" s="160"/>
      <c r="B92" s="722" t="s">
        <v>619</v>
      </c>
      <c r="C92" s="723"/>
      <c r="D92" s="723"/>
      <c r="E92" s="723"/>
      <c r="F92" s="724"/>
      <c r="G92" s="717">
        <f>'Prop SOV'!M5</f>
        <v>0</v>
      </c>
      <c r="H92" s="718"/>
      <c r="I92" s="161"/>
      <c r="J92" s="161"/>
      <c r="K92" s="161"/>
      <c r="L92" s="161"/>
      <c r="M92" s="162"/>
    </row>
    <row r="93" spans="1:13" ht="14.25" x14ac:dyDescent="0.2">
      <c r="A93" s="160"/>
      <c r="B93" s="722" t="s">
        <v>620</v>
      </c>
      <c r="C93" s="723"/>
      <c r="D93" s="723"/>
      <c r="E93" s="723"/>
      <c r="F93" s="724"/>
      <c r="G93" s="717">
        <f>'Prop SOV'!N5</f>
        <v>0</v>
      </c>
      <c r="H93" s="718"/>
      <c r="I93" s="161"/>
      <c r="J93" s="161"/>
      <c r="K93" s="161"/>
      <c r="L93" s="161"/>
      <c r="M93" s="162"/>
    </row>
    <row r="94" spans="1:13" ht="14.25" x14ac:dyDescent="0.2">
      <c r="A94" s="160"/>
      <c r="B94" s="722" t="s">
        <v>621</v>
      </c>
      <c r="C94" s="723"/>
      <c r="D94" s="723"/>
      <c r="E94" s="723"/>
      <c r="F94" s="724"/>
      <c r="G94" s="717">
        <f>G92+G93</f>
        <v>0</v>
      </c>
      <c r="H94" s="718"/>
      <c r="I94" s="161"/>
      <c r="J94" s="161"/>
      <c r="K94" s="161"/>
      <c r="L94" s="161"/>
      <c r="M94" s="162"/>
    </row>
    <row r="95" spans="1:13" x14ac:dyDescent="0.2">
      <c r="A95" s="160"/>
      <c r="B95" s="161"/>
      <c r="C95" s="161"/>
      <c r="D95" s="161"/>
      <c r="E95" s="161"/>
      <c r="F95" s="161"/>
      <c r="G95" s="161"/>
      <c r="H95" s="161"/>
      <c r="I95" s="161"/>
      <c r="J95" s="161"/>
      <c r="K95" s="161"/>
      <c r="L95" s="161"/>
      <c r="M95" s="162"/>
    </row>
    <row r="96" spans="1:13" x14ac:dyDescent="0.2">
      <c r="A96" s="160"/>
      <c r="B96" s="161"/>
      <c r="C96" s="161"/>
      <c r="D96" s="161"/>
      <c r="E96" s="161"/>
      <c r="F96" s="161"/>
      <c r="G96" s="161"/>
      <c r="H96" s="161"/>
      <c r="I96" s="161"/>
      <c r="J96" s="161"/>
      <c r="K96" s="161"/>
      <c r="L96" s="161"/>
      <c r="M96" s="162"/>
    </row>
    <row r="97" spans="1:13" x14ac:dyDescent="0.2">
      <c r="A97" s="160"/>
      <c r="B97" s="161"/>
      <c r="C97" s="161"/>
      <c r="D97" s="161"/>
      <c r="E97" s="161"/>
      <c r="F97" s="161"/>
      <c r="G97" s="161"/>
      <c r="H97" s="161"/>
      <c r="I97" s="161"/>
      <c r="J97" s="161"/>
      <c r="K97" s="161"/>
      <c r="L97" s="161"/>
      <c r="M97" s="162"/>
    </row>
    <row r="98" spans="1:13" ht="44.25" customHeight="1" x14ac:dyDescent="0.2">
      <c r="A98" s="160"/>
      <c r="B98" s="708"/>
      <c r="C98" s="709"/>
      <c r="D98" s="709"/>
      <c r="E98" s="709"/>
      <c r="F98" s="710"/>
      <c r="G98" s="161"/>
      <c r="H98" s="708"/>
      <c r="I98" s="709"/>
      <c r="J98" s="710"/>
      <c r="K98" s="165"/>
      <c r="L98" s="546"/>
      <c r="M98" s="162"/>
    </row>
    <row r="99" spans="1:13" x14ac:dyDescent="0.2">
      <c r="A99" s="160"/>
      <c r="B99" s="165" t="s">
        <v>136</v>
      </c>
      <c r="C99" s="165"/>
      <c r="D99" s="165"/>
      <c r="E99" s="165"/>
      <c r="F99" s="165"/>
      <c r="G99" s="161"/>
      <c r="H99" s="165" t="s">
        <v>50</v>
      </c>
      <c r="I99" s="165"/>
      <c r="J99" s="165"/>
      <c r="K99" s="165"/>
      <c r="L99" s="165" t="s">
        <v>51</v>
      </c>
      <c r="M99" s="162"/>
    </row>
    <row r="100" spans="1:13" x14ac:dyDescent="0.2">
      <c r="A100" s="160"/>
      <c r="B100" s="165"/>
      <c r="C100" s="165"/>
      <c r="D100" s="165"/>
      <c r="E100" s="165"/>
      <c r="F100" s="165"/>
      <c r="G100" s="165"/>
      <c r="H100" s="165"/>
      <c r="I100" s="165"/>
      <c r="J100" s="165"/>
      <c r="K100" s="165"/>
      <c r="L100" s="165"/>
      <c r="M100" s="162"/>
    </row>
    <row r="101" spans="1:13" ht="15" x14ac:dyDescent="0.2">
      <c r="A101" s="160"/>
      <c r="B101" s="726" t="s">
        <v>305</v>
      </c>
      <c r="C101" s="727"/>
      <c r="D101" s="727"/>
      <c r="E101" s="727"/>
      <c r="F101" s="727"/>
      <c r="G101" s="727"/>
      <c r="H101" s="727"/>
      <c r="I101" s="727"/>
      <c r="J101" s="727"/>
      <c r="K101" s="727"/>
      <c r="L101" s="728"/>
      <c r="M101" s="162"/>
    </row>
    <row r="102" spans="1:13" x14ac:dyDescent="0.2">
      <c r="A102" s="181"/>
      <c r="B102" s="182"/>
      <c r="C102" s="182"/>
      <c r="D102" s="182"/>
      <c r="E102" s="182"/>
      <c r="F102" s="182"/>
      <c r="G102" s="182"/>
      <c r="H102" s="182"/>
      <c r="I102" s="182"/>
      <c r="J102" s="182"/>
      <c r="K102" s="182"/>
      <c r="L102" s="182"/>
      <c r="M102" s="183"/>
    </row>
  </sheetData>
  <sheetProtection selectLockedCells="1"/>
  <mergeCells count="153">
    <mergeCell ref="G59:I61"/>
    <mergeCell ref="B64:G64"/>
    <mergeCell ref="B65:G65"/>
    <mergeCell ref="B66:G66"/>
    <mergeCell ref="E56:G56"/>
    <mergeCell ref="E38:G38"/>
    <mergeCell ref="E39:G39"/>
    <mergeCell ref="E40:G40"/>
    <mergeCell ref="E41:G41"/>
    <mergeCell ref="E42:G42"/>
    <mergeCell ref="H56:I56"/>
    <mergeCell ref="B51:D51"/>
    <mergeCell ref="B55:D55"/>
    <mergeCell ref="H55:I55"/>
    <mergeCell ref="E55:G55"/>
    <mergeCell ref="E54:G54"/>
    <mergeCell ref="E51:G51"/>
    <mergeCell ref="G94:H94"/>
    <mergeCell ref="B73:L73"/>
    <mergeCell ref="B72:L72"/>
    <mergeCell ref="B70:L70"/>
    <mergeCell ref="G92:H92"/>
    <mergeCell ref="G93:H93"/>
    <mergeCell ref="B79:H79"/>
    <mergeCell ref="B92:F92"/>
    <mergeCell ref="B93:F93"/>
    <mergeCell ref="B94:F94"/>
    <mergeCell ref="B75:L77"/>
    <mergeCell ref="B90:F90"/>
    <mergeCell ref="C26:D26"/>
    <mergeCell ref="C27:D27"/>
    <mergeCell ref="C28:D28"/>
    <mergeCell ref="C29:D29"/>
    <mergeCell ref="E33:G34"/>
    <mergeCell ref="E35:G35"/>
    <mergeCell ref="E36:G36"/>
    <mergeCell ref="E37:G37"/>
    <mergeCell ref="B46:D47"/>
    <mergeCell ref="B38:D38"/>
    <mergeCell ref="B42:D42"/>
    <mergeCell ref="E46:G47"/>
    <mergeCell ref="K36:L36"/>
    <mergeCell ref="K37:L37"/>
    <mergeCell ref="I37:J37"/>
    <mergeCell ref="I38:J38"/>
    <mergeCell ref="E25:L25"/>
    <mergeCell ref="F20:L20"/>
    <mergeCell ref="I42:J42"/>
    <mergeCell ref="H33:H34"/>
    <mergeCell ref="H50:I50"/>
    <mergeCell ref="H48:I48"/>
    <mergeCell ref="H49:I49"/>
    <mergeCell ref="H46:I47"/>
    <mergeCell ref="E48:G48"/>
    <mergeCell ref="E49:G49"/>
    <mergeCell ref="E50:G50"/>
    <mergeCell ref="I36:J36"/>
    <mergeCell ref="C10:D10"/>
    <mergeCell ref="C12:D12"/>
    <mergeCell ref="K38:L38"/>
    <mergeCell ref="I39:J39"/>
    <mergeCell ref="I41:J41"/>
    <mergeCell ref="C15:D15"/>
    <mergeCell ref="C16:D16"/>
    <mergeCell ref="C17:D17"/>
    <mergeCell ref="K19:L19"/>
    <mergeCell ref="E24:L24"/>
    <mergeCell ref="B33:D34"/>
    <mergeCell ref="I33:J34"/>
    <mergeCell ref="E17:L17"/>
    <mergeCell ref="E26:L26"/>
    <mergeCell ref="E29:L29"/>
    <mergeCell ref="G14:L14"/>
    <mergeCell ref="B41:D41"/>
    <mergeCell ref="K41:L41"/>
    <mergeCell ref="I40:J40"/>
    <mergeCell ref="K33:L33"/>
    <mergeCell ref="B39:D39"/>
    <mergeCell ref="B40:D40"/>
    <mergeCell ref="C18:D18"/>
    <mergeCell ref="B37:D37"/>
    <mergeCell ref="B4:G7"/>
    <mergeCell ref="I4:K4"/>
    <mergeCell ref="I5:K5"/>
    <mergeCell ref="I6:K6"/>
    <mergeCell ref="I7:K7"/>
    <mergeCell ref="B50:D50"/>
    <mergeCell ref="B52:D52"/>
    <mergeCell ref="K54:L54"/>
    <mergeCell ref="K51:L51"/>
    <mergeCell ref="K53:L53"/>
    <mergeCell ref="K39:L39"/>
    <mergeCell ref="K40:L40"/>
    <mergeCell ref="E10:L10"/>
    <mergeCell ref="E12:L12"/>
    <mergeCell ref="E16:L16"/>
    <mergeCell ref="F19:G19"/>
    <mergeCell ref="C19:E19"/>
    <mergeCell ref="H19:J19"/>
    <mergeCell ref="E11:L11"/>
    <mergeCell ref="C25:D25"/>
    <mergeCell ref="E52:G52"/>
    <mergeCell ref="E53:G53"/>
    <mergeCell ref="H54:I54"/>
    <mergeCell ref="C20:E20"/>
    <mergeCell ref="B101:L101"/>
    <mergeCell ref="I35:J35"/>
    <mergeCell ref="B56:D56"/>
    <mergeCell ref="B48:D48"/>
    <mergeCell ref="B49:D49"/>
    <mergeCell ref="B35:D35"/>
    <mergeCell ref="K42:L42"/>
    <mergeCell ref="K52:L52"/>
    <mergeCell ref="B36:D36"/>
    <mergeCell ref="B85:F85"/>
    <mergeCell ref="B86:F86"/>
    <mergeCell ref="B88:F88"/>
    <mergeCell ref="B89:F89"/>
    <mergeCell ref="K56:L56"/>
    <mergeCell ref="K46:L46"/>
    <mergeCell ref="B54:D54"/>
    <mergeCell ref="K49:L49"/>
    <mergeCell ref="B53:D53"/>
    <mergeCell ref="H51:I51"/>
    <mergeCell ref="H52:I52"/>
    <mergeCell ref="H53:I53"/>
    <mergeCell ref="J46:J47"/>
    <mergeCell ref="K55:L55"/>
    <mergeCell ref="K45:L45"/>
    <mergeCell ref="B98:F98"/>
    <mergeCell ref="H98:J98"/>
    <mergeCell ref="E15:H15"/>
    <mergeCell ref="C13:D13"/>
    <mergeCell ref="E13:H13"/>
    <mergeCell ref="E27:H27"/>
    <mergeCell ref="E28:H28"/>
    <mergeCell ref="K18:L18"/>
    <mergeCell ref="E18:I18"/>
    <mergeCell ref="G81:H81"/>
    <mergeCell ref="G82:H82"/>
    <mergeCell ref="G83:H83"/>
    <mergeCell ref="G85:H85"/>
    <mergeCell ref="G86:H86"/>
    <mergeCell ref="G88:H88"/>
    <mergeCell ref="G89:H89"/>
    <mergeCell ref="G90:H90"/>
    <mergeCell ref="B80:H80"/>
    <mergeCell ref="B81:F81"/>
    <mergeCell ref="B82:F82"/>
    <mergeCell ref="B83:F83"/>
    <mergeCell ref="J28:L28"/>
    <mergeCell ref="C24:D24"/>
    <mergeCell ref="K50:L50"/>
  </mergeCells>
  <phoneticPr fontId="8" type="noConversion"/>
  <conditionalFormatting sqref="E48:E56 H54 J54 H56 J56 K18 E35:E42 H35:L42">
    <cfRule type="containsBlanks" dxfId="369" priority="68">
      <formula>LEN(TRIM(E18))=0</formula>
    </cfRule>
  </conditionalFormatting>
  <conditionalFormatting sqref="E48:E56">
    <cfRule type="containsText" dxfId="368" priority="55" operator="containsText" text="Y">
      <formula>NOT(ISERROR(SEARCH("Y",E48)))</formula>
    </cfRule>
    <cfRule type="containsText" dxfId="367" priority="56" operator="containsText" text="N">
      <formula>NOT(ISERROR(SEARCH("N",E48)))</formula>
    </cfRule>
  </conditionalFormatting>
  <conditionalFormatting sqref="E54:E55">
    <cfRule type="containsText" dxfId="366" priority="41" operator="containsText" text="Coverage">
      <formula>NOT(ISERROR(SEARCH("Coverage",E54)))</formula>
    </cfRule>
  </conditionalFormatting>
  <conditionalFormatting sqref="F14">
    <cfRule type="containsBlanks" dxfId="365" priority="4">
      <formula>LEN(TRIM(F14))=0</formula>
    </cfRule>
    <cfRule type="notContainsBlanks" dxfId="364" priority="5">
      <formula>LEN(TRIM(F14))&gt;0</formula>
    </cfRule>
  </conditionalFormatting>
  <conditionalFormatting sqref="F19">
    <cfRule type="containsBlanks" dxfId="363" priority="54">
      <formula>LEN(TRIM(F19))=0</formula>
    </cfRule>
  </conditionalFormatting>
  <conditionalFormatting sqref="F19:G19">
    <cfRule type="containsText" dxfId="362" priority="52" operator="containsText" text="Y">
      <formula>NOT(ISERROR(SEARCH("Y",F19)))</formula>
    </cfRule>
    <cfRule type="containsText" dxfId="361" priority="53" operator="containsText" text="N">
      <formula>NOT(ISERROR(SEARCH("N",F19)))</formula>
    </cfRule>
  </conditionalFormatting>
  <conditionalFormatting sqref="G14:L14 E15 J15 L15 L4:L7 E10:L12 E13 J13 L13 E16:L17 E18 K18 F19:G19 K19:L19 F20:L20 E24:L26 L27 E27:E28 J27:J28 E29:L29">
    <cfRule type="notContainsBlanks" dxfId="348" priority="11">
      <formula>LEN(TRIM(E4))&gt;0</formula>
    </cfRule>
  </conditionalFormatting>
  <conditionalFormatting sqref="H50">
    <cfRule type="containsBlanks" dxfId="347" priority="51">
      <formula>LEN(TRIM(H50))=0</formula>
    </cfRule>
  </conditionalFormatting>
  <conditionalFormatting sqref="J56 E35:E42 H35:L42 H54 J54 H56">
    <cfRule type="notContainsBlanks" dxfId="341" priority="10">
      <formula>LEN(TRIM(E35))&gt;0</formula>
    </cfRule>
  </conditionalFormatting>
  <conditionalFormatting sqref="J56">
    <cfRule type="cellIs" dxfId="340" priority="9" operator="equal">
      <formula>0</formula>
    </cfRule>
  </conditionalFormatting>
  <conditionalFormatting sqref="K48:L53 K19:L19 F20:L20 L4:L7 E10:L10 E11 E12:L12 E13 J13:L13 G14 E15 J15:L15 E16:L17 E18 E24:L26 J27:L27 E27:E29 J28">
    <cfRule type="containsBlanks" dxfId="331" priority="38">
      <formula>LEN(TRIM(E4))=0</formula>
    </cfRule>
  </conditionalFormatting>
  <conditionalFormatting sqref="K48:L53">
    <cfRule type="notContainsBlanks" dxfId="330" priority="27">
      <formula>LEN(TRIM(K48))&gt;0</formula>
    </cfRule>
  </conditionalFormatting>
  <conditionalFormatting sqref="K54:L54">
    <cfRule type="containsBlanks" dxfId="324" priority="24">
      <formula>LEN(TRIM(K54))=0</formula>
    </cfRule>
  </conditionalFormatting>
  <dataValidations xWindow="486" yWindow="566" count="4">
    <dataValidation allowBlank="1" showInputMessage="1" showErrorMessage="1" promptTitle="Total Cost New" sqref="J51" xr:uid="{00000000-0002-0000-0000-000007000000}"/>
    <dataValidation allowBlank="1" showInputMessage="1" showErrorMessage="1" promptTitle="APD" prompt="What is Total Cost New" sqref="H51:H52" xr:uid="{00000000-0002-0000-0000-00000A000000}"/>
    <dataValidation allowBlank="1" showInputMessage="1" showErrorMessage="1" promptTitle="TIV" prompt="What is the Total Insured Value" sqref="H48 J48" xr:uid="{00000000-0002-0000-0000-00000B000000}"/>
    <dataValidation allowBlank="1" showInputMessage="1" showErrorMessage="1" promptTitle="Crime application" prompt="Please complete crime application for this section" sqref="J52" xr:uid="{00000000-0002-0000-0000-00000C000000}"/>
  </dataValidations>
  <printOptions horizontalCentered="1"/>
  <pageMargins left="0.25" right="0.25" top="0.25" bottom="0.5" header="0" footer="0.3"/>
  <pageSetup scale="81" fitToHeight="0" orientation="portrait" r:id="rId1"/>
  <headerFooter alignWithMargins="0">
    <oddFooter>&amp;R&amp;P</oddFooter>
  </headerFooter>
  <rowBreaks count="1" manualBreakCount="1">
    <brk id="5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1" id="{4365913E-C0EE-44C0-9B42-1AD2E1674693}">
            <xm:f>$G$82&lt;&gt;GL!$I$19</xm:f>
            <x14:dxf>
              <fill>
                <patternFill>
                  <bgColor rgb="FFFF0000"/>
                </patternFill>
              </fill>
            </x14:dxf>
          </x14:cfRule>
          <xm:sqref>G82</xm:sqref>
        </x14:conditionalFormatting>
        <x14:conditionalFormatting xmlns:xm="http://schemas.microsoft.com/office/excel/2006/main">
          <x14:cfRule type="expression" priority="8" id="{AE4B6FD0-D2D9-4221-AA7C-FDC814A5F6D5}">
            <xm:f>$G$81&lt;&gt;IF(GL!I16&lt;&gt;"",GL!I16,GL!I17+0.5*GL!I18)</xm:f>
            <x14:dxf>
              <fill>
                <patternFill>
                  <bgColor rgb="FFFF0000"/>
                </patternFill>
              </fill>
            </x14:dxf>
          </x14:cfRule>
          <xm:sqref>G81:H81</xm:sqref>
        </x14:conditionalFormatting>
        <x14:conditionalFormatting xmlns:xm="http://schemas.microsoft.com/office/excel/2006/main">
          <x14:cfRule type="expression" priority="20" id="{60AA8DFE-66A0-404C-8AB1-48EA04C07D45}">
            <xm:f>$G$83&lt;&gt;GL!$I$22</xm:f>
            <x14:dxf>
              <fill>
                <patternFill>
                  <bgColor rgb="FFFF0000"/>
                </patternFill>
              </fill>
            </x14:dxf>
          </x14:cfRule>
          <xm:sqref>G83:H83</xm:sqref>
        </x14:conditionalFormatting>
        <x14:conditionalFormatting xmlns:xm="http://schemas.microsoft.com/office/excel/2006/main">
          <x14:cfRule type="expression" priority="19" id="{DE03E20A-3B27-416A-BEF1-C24B781B28AF}">
            <xm:f>$G$85&lt;&gt;LEL!$I$29</xm:f>
            <x14:dxf>
              <fill>
                <patternFill>
                  <bgColor rgb="FFFF0000"/>
                </patternFill>
              </fill>
            </x14:dxf>
          </x14:cfRule>
          <xm:sqref>G85:H85</xm:sqref>
        </x14:conditionalFormatting>
        <x14:conditionalFormatting xmlns:xm="http://schemas.microsoft.com/office/excel/2006/main">
          <x14:cfRule type="expression" priority="18" id="{698522B1-779D-4FAA-B006-4240E41FDC63}">
            <xm:f>$G$86&lt;&gt;'Arm-Ed'!$L$6</xm:f>
            <x14:dxf>
              <fill>
                <patternFill>
                  <bgColor rgb="FFFF0000"/>
                </patternFill>
              </fill>
            </x14:dxf>
          </x14:cfRule>
          <xm:sqref>G86:H86</xm:sqref>
        </x14:conditionalFormatting>
        <x14:conditionalFormatting xmlns:xm="http://schemas.microsoft.com/office/excel/2006/main">
          <x14:cfRule type="expression" priority="17" id="{93EDB14A-2B02-4D1F-9427-C5F2C016FD03}">
            <xm:f>$G$88&lt;&gt;'Auto SOV'!$F$9</xm:f>
            <x14:dxf>
              <fill>
                <patternFill>
                  <bgColor rgb="FFFF0000"/>
                </patternFill>
              </fill>
            </x14:dxf>
          </x14:cfRule>
          <xm:sqref>G88:H88</xm:sqref>
        </x14:conditionalFormatting>
        <x14:conditionalFormatting xmlns:xm="http://schemas.microsoft.com/office/excel/2006/main">
          <x14:cfRule type="expression" priority="16" id="{876FEB52-B414-48C5-967C-19156145A83A}">
            <xm:f>$G$89&lt;&gt;'Auto SOV'!$F$8</xm:f>
            <x14:dxf>
              <fill>
                <patternFill>
                  <bgColor rgb="FFFF0000"/>
                </patternFill>
              </fill>
            </x14:dxf>
          </x14:cfRule>
          <xm:sqref>G89:H89</xm:sqref>
        </x14:conditionalFormatting>
        <x14:conditionalFormatting xmlns:xm="http://schemas.microsoft.com/office/excel/2006/main">
          <x14:cfRule type="expression" priority="159" id="{7EB94184-7961-4B2D-9ABE-71EF6DF1D17C}">
            <xm:f>$G$90&lt;&gt;'Auto SOV'!$G$5</xm:f>
            <x14:dxf>
              <fill>
                <patternFill>
                  <bgColor rgb="FFFF0000"/>
                </patternFill>
              </fill>
            </x14:dxf>
          </x14:cfRule>
          <xm:sqref>G90:H90</xm:sqref>
        </x14:conditionalFormatting>
        <x14:conditionalFormatting xmlns:xm="http://schemas.microsoft.com/office/excel/2006/main">
          <x14:cfRule type="expression" priority="14" id="{91B9E903-436F-4BB5-B982-E01325AD50F5}">
            <xm:f>$G$92&lt;&gt;'Prop SOV'!$M$5</xm:f>
            <x14:dxf>
              <fill>
                <patternFill>
                  <bgColor rgb="FFFF0000"/>
                </patternFill>
              </fill>
            </x14:dxf>
          </x14:cfRule>
          <xm:sqref>G92:H92</xm:sqref>
        </x14:conditionalFormatting>
        <x14:conditionalFormatting xmlns:xm="http://schemas.microsoft.com/office/excel/2006/main">
          <x14:cfRule type="expression" priority="13" id="{00F33D42-F674-4A74-9C3B-3D15733084A6}">
            <xm:f>$G$93&lt;&gt;'Prop SOV'!$N$5</xm:f>
            <x14:dxf>
              <fill>
                <patternFill>
                  <bgColor rgb="FFFF0000"/>
                </patternFill>
              </fill>
            </x14:dxf>
          </x14:cfRule>
          <xm:sqref>G93:H93</xm:sqref>
        </x14:conditionalFormatting>
        <x14:conditionalFormatting xmlns:xm="http://schemas.microsoft.com/office/excel/2006/main">
          <x14:cfRule type="expression" priority="12" id="{53875AB3-CDA0-4EF2-84DA-4E1656D34653}">
            <xm:f>$G$94&lt;&gt;SUM('Prop SOV'!$M$5:$N$5)</xm:f>
            <x14:dxf>
              <fill>
                <patternFill>
                  <bgColor rgb="FFFF0000"/>
                </patternFill>
              </fill>
            </x14:dxf>
          </x14:cfRule>
          <xm:sqref>G94:H94</xm:sqref>
        </x14:conditionalFormatting>
        <x14:conditionalFormatting xmlns:xm="http://schemas.microsoft.com/office/excel/2006/main">
          <x14:cfRule type="expression" priority="6" id="{E422CE6D-2CDC-431E-B591-106F9116FA76}">
            <xm:f>$F$14='Data Validation'!$I$4</xm:f>
            <x14:dxf>
              <font>
                <color theme="0" tint="-4.9989318521683403E-2"/>
              </font>
              <fill>
                <patternFill>
                  <bgColor theme="0" tint="-4.9989318521683403E-2"/>
                </patternFill>
              </fill>
            </x14:dxf>
          </x14:cfRule>
          <xm:sqref>G14:L14 B15:L15</xm:sqref>
        </x14:conditionalFormatting>
        <x14:conditionalFormatting xmlns:xm="http://schemas.microsoft.com/office/excel/2006/main">
          <x14:cfRule type="expression" priority="43" id="{255337E2-C8D7-4512-9657-D0C6B088D656}">
            <xm:f>$E$54='Data Validation'!$I$5</xm:f>
            <x14:dxf>
              <fill>
                <patternFill>
                  <bgColor theme="0"/>
                </patternFill>
              </fill>
            </x14:dxf>
          </x14:cfRule>
          <xm:sqref>H54 J54:K54</xm:sqref>
        </x14:conditionalFormatting>
        <x14:conditionalFormatting xmlns:xm="http://schemas.microsoft.com/office/excel/2006/main">
          <x14:cfRule type="expression" priority="25" id="{25088D7D-BD4F-4E0F-AA45-AC190AA95EC4}">
            <xm:f>$E$54='Data Validation'!$I$5</xm:f>
            <x14:dxf>
              <font>
                <color theme="0" tint="-4.9989318521683403E-2"/>
              </font>
              <fill>
                <patternFill>
                  <bgColor theme="0" tint="-4.9989318521683403E-2"/>
                </patternFill>
              </fill>
            </x14:dxf>
          </x14:cfRule>
          <xm:sqref>H54 J54:L54</xm:sqref>
        </x14:conditionalFormatting>
        <x14:conditionalFormatting xmlns:xm="http://schemas.microsoft.com/office/excel/2006/main">
          <x14:cfRule type="expression" priority="26" id="{E53B8342-1416-4607-9A2D-9752F08A5F1D}">
            <xm:f>$E$56='Data Validation'!$I$5</xm:f>
            <x14:dxf>
              <font>
                <color theme="0" tint="-4.9989318521683403E-2"/>
              </font>
              <fill>
                <patternFill>
                  <bgColor theme="0" tint="-4.9989318521683403E-2"/>
                </patternFill>
              </fill>
            </x14:dxf>
          </x14:cfRule>
          <xm:sqref>H56 J56:L56</xm:sqref>
        </x14:conditionalFormatting>
        <x14:conditionalFormatting xmlns:xm="http://schemas.microsoft.com/office/excel/2006/main">
          <x14:cfRule type="expression" priority="42" id="{45B16EFB-08AC-46F9-820A-ACF0705A9CEA}">
            <xm:f>$E$56='Data Validation'!$I$5</xm:f>
            <x14:dxf>
              <fill>
                <patternFill>
                  <bgColor theme="0"/>
                </patternFill>
              </fill>
            </x14:dxf>
          </x14:cfRule>
          <xm:sqref>H56</xm:sqref>
        </x14:conditionalFormatting>
        <x14:conditionalFormatting xmlns:xm="http://schemas.microsoft.com/office/excel/2006/main">
          <x14:cfRule type="expression" priority="1" id="{1D827B5B-B8FD-4362-B7A8-EB6192174832}">
            <xm:f>$E$55='Data Validation'!$I$5</xm:f>
            <x14:dxf>
              <font>
                <color theme="0" tint="-4.9989318521683403E-2"/>
              </font>
              <fill>
                <patternFill>
                  <bgColor theme="0" tint="-4.9989318521683403E-2"/>
                </patternFill>
              </fill>
            </x14:dxf>
          </x14:cfRule>
          <xm:sqref>H55:L55</xm:sqref>
        </x14:conditionalFormatting>
        <x14:conditionalFormatting xmlns:xm="http://schemas.microsoft.com/office/excel/2006/main">
          <x14:cfRule type="expression" priority="34" id="{EC142100-F4C8-4625-9377-2DACF2B7E26A}">
            <xm:f>$E$48='Data Validation'!$I$5</xm:f>
            <x14:dxf>
              <font>
                <color theme="0" tint="-4.9989318521683403E-2"/>
              </font>
              <fill>
                <patternFill>
                  <bgColor theme="0" tint="-4.9989318521683403E-2"/>
                </patternFill>
              </fill>
            </x14:dxf>
          </x14:cfRule>
          <xm:sqref>J48:L48 H48</xm:sqref>
        </x14:conditionalFormatting>
        <x14:conditionalFormatting xmlns:xm="http://schemas.microsoft.com/office/excel/2006/main">
          <x14:cfRule type="expression" priority="33" id="{38562DD1-330C-4A06-8FD9-87B38951E092}">
            <xm:f>$E$49='Data Validation'!$I$5</xm:f>
            <x14:dxf>
              <font>
                <color theme="0" tint="-4.9989318521683403E-2"/>
              </font>
              <fill>
                <patternFill>
                  <bgColor theme="0" tint="-4.9989318521683403E-2"/>
                </patternFill>
              </fill>
            </x14:dxf>
          </x14:cfRule>
          <xm:sqref>J49:L49 H49</xm:sqref>
        </x14:conditionalFormatting>
        <x14:conditionalFormatting xmlns:xm="http://schemas.microsoft.com/office/excel/2006/main">
          <x14:cfRule type="expression" priority="32" id="{F773637A-72C3-4893-977F-38DF9C7EAB24}">
            <xm:f>$E$50='Data Validation'!$I$5</xm:f>
            <x14:dxf>
              <font>
                <color theme="0" tint="-4.9989318521683403E-2"/>
              </font>
              <fill>
                <patternFill>
                  <bgColor theme="0" tint="-4.9989318521683403E-2"/>
                </patternFill>
              </fill>
            </x14:dxf>
          </x14:cfRule>
          <xm:sqref>J50:L50 H50</xm:sqref>
        </x14:conditionalFormatting>
        <x14:conditionalFormatting xmlns:xm="http://schemas.microsoft.com/office/excel/2006/main">
          <x14:cfRule type="expression" priority="31" id="{21B35903-B21C-47B9-A1C1-8A34C1FB3B34}">
            <xm:f>$E$51='Data Validation'!$I$5</xm:f>
            <x14:dxf>
              <font>
                <color theme="0" tint="-4.9989318521683403E-2"/>
              </font>
              <fill>
                <patternFill>
                  <bgColor theme="0" tint="-4.9989318521683403E-2"/>
                </patternFill>
              </fill>
            </x14:dxf>
          </x14:cfRule>
          <xm:sqref>J51:L51 H51</xm:sqref>
        </x14:conditionalFormatting>
        <x14:conditionalFormatting xmlns:xm="http://schemas.microsoft.com/office/excel/2006/main">
          <x14:cfRule type="expression" priority="30" id="{A630DA42-8327-4D17-9FD7-75FD09543F2E}">
            <xm:f>$E$52='Data Validation'!$I$5</xm:f>
            <x14:dxf>
              <font>
                <color theme="0" tint="-4.9989318521683403E-2"/>
              </font>
              <fill>
                <patternFill>
                  <bgColor theme="0" tint="-4.9989318521683403E-2"/>
                </patternFill>
              </fill>
            </x14:dxf>
          </x14:cfRule>
          <xm:sqref>J52:L52 H52</xm:sqref>
        </x14:conditionalFormatting>
        <x14:conditionalFormatting xmlns:xm="http://schemas.microsoft.com/office/excel/2006/main">
          <x14:cfRule type="expression" priority="29" id="{513CB229-AE39-47C9-8F1D-8F9432AD4388}">
            <xm:f>$E$53='Data Validation'!$I$5</xm:f>
            <x14:dxf>
              <font>
                <color theme="0" tint="-4.9989318521683403E-2"/>
              </font>
              <fill>
                <patternFill>
                  <bgColor theme="0" tint="-4.9989318521683403E-2"/>
                </patternFill>
              </fill>
            </x14:dxf>
          </x14:cfRule>
          <xm:sqref>J53:L53 H53</xm:sqref>
        </x14:conditionalFormatting>
        <x14:conditionalFormatting xmlns:xm="http://schemas.microsoft.com/office/excel/2006/main">
          <x14:cfRule type="expression" priority="35" id="{3219DCEA-5B29-4B36-87D9-DC17A7AC14E6}">
            <xm:f>$F$19='Data Validation'!$I$5</xm:f>
            <x14:dxf>
              <fill>
                <patternFill>
                  <bgColor theme="0" tint="-4.9989318521683403E-2"/>
                </patternFill>
              </fill>
            </x14:dxf>
          </x14:cfRule>
          <xm:sqref>K19:L19 F20:L20</xm:sqref>
        </x14:conditionalFormatting>
        <x14:conditionalFormatting xmlns:xm="http://schemas.microsoft.com/office/excel/2006/main">
          <x14:cfRule type="expression" priority="36" id="{09CDAF0E-1BEC-406B-877E-B603EB0562A4}">
            <xm:f>$E$48='Data Validation'!$I$5</xm:f>
            <x14:dxf>
              <fill>
                <patternFill>
                  <bgColor theme="0"/>
                </patternFill>
              </fill>
            </x14:dxf>
          </x14:cfRule>
          <xm:sqref>K48:L48</xm:sqref>
        </x14:conditionalFormatting>
        <x14:conditionalFormatting xmlns:xm="http://schemas.microsoft.com/office/excel/2006/main">
          <x14:cfRule type="expression" priority="37" id="{BA1D53A9-576C-4830-8E29-342E1966A4F5}">
            <xm:f>$E$49='Data Validation'!$I$5</xm:f>
            <x14:dxf>
              <fill>
                <patternFill>
                  <bgColor theme="0"/>
                </patternFill>
              </fill>
            </x14:dxf>
          </x14:cfRule>
          <xm:sqref>K49:L49</xm:sqref>
        </x14:conditionalFormatting>
        <x14:conditionalFormatting xmlns:xm="http://schemas.microsoft.com/office/excel/2006/main">
          <x14:cfRule type="expression" priority="39" id="{7958F411-EF2A-4600-8FB8-E89D494A545F}">
            <xm:f>$E$50='Data Validation'!$I$5</xm:f>
            <x14:dxf>
              <fill>
                <patternFill>
                  <bgColor theme="0"/>
                </patternFill>
              </fill>
            </x14:dxf>
          </x14:cfRule>
          <xm:sqref>K50:L50 H50</xm:sqref>
        </x14:conditionalFormatting>
        <x14:conditionalFormatting xmlns:xm="http://schemas.microsoft.com/office/excel/2006/main">
          <x14:cfRule type="expression" priority="44" id="{18A86684-3E78-44A4-9AA3-01A7EFD85E2C}">
            <xm:f>$E$51='Data Validation'!$I$5</xm:f>
            <x14:dxf>
              <fill>
                <patternFill>
                  <bgColor theme="0"/>
                </patternFill>
              </fill>
            </x14:dxf>
          </x14:cfRule>
          <xm:sqref>K51:L51</xm:sqref>
        </x14:conditionalFormatting>
        <x14:conditionalFormatting xmlns:xm="http://schemas.microsoft.com/office/excel/2006/main">
          <x14:cfRule type="expression" priority="45" id="{B21FA45C-4FD8-4771-AE38-BEAD9D5FEEB2}">
            <xm:f>$E$52='Data Validation'!$I$5</xm:f>
            <x14:dxf>
              <fill>
                <patternFill>
                  <bgColor theme="0"/>
                </patternFill>
              </fill>
            </x14:dxf>
          </x14:cfRule>
          <xm:sqref>K52:L52</xm:sqref>
        </x14:conditionalFormatting>
        <x14:conditionalFormatting xmlns:xm="http://schemas.microsoft.com/office/excel/2006/main">
          <x14:cfRule type="expression" priority="46" id="{5D4DCC91-2DB1-4578-BE6A-5AB76C3B9F11}">
            <xm:f>$E$53='Data Validation'!$I$5</xm:f>
            <x14:dxf>
              <fill>
                <patternFill>
                  <bgColor theme="0"/>
                </patternFill>
              </fill>
            </x14:dxf>
          </x14:cfRule>
          <xm:sqref>K53:L53</xm:sqref>
        </x14:conditionalFormatting>
      </x14:conditionalFormattings>
    </ext>
    <ext xmlns:x14="http://schemas.microsoft.com/office/spreadsheetml/2009/9/main" uri="{CCE6A557-97BC-4b89-ADB6-D9C93CAAB3DF}">
      <x14:dataValidations xmlns:xm="http://schemas.microsoft.com/office/excel/2006/main" xWindow="486" yWindow="566" count="12">
        <x14:dataValidation type="list" allowBlank="1" showInputMessage="1" showErrorMessage="1" xr:uid="{CDC1EFBE-C76D-4226-8DD5-B29CBED2E9E4}">
          <x14:formula1>
            <xm:f>'Data Validation'!$I$3:$I$5</xm:f>
          </x14:formula1>
          <xm:sqref>F19 F14 E48:E53 E56 E54:G54 E55:G55</xm:sqref>
        </x14:dataValidation>
        <x14:dataValidation type="list" allowBlank="1" showInputMessage="1" showErrorMessage="1" xr:uid="{C60A6202-9D79-4497-AB24-B73B9CB2336B}">
          <x14:formula1>
            <xm:f>'Data Validation'!$M$19:$M$22</xm:f>
          </x14:formula1>
          <xm:sqref>H50</xm:sqref>
        </x14:dataValidation>
        <x14:dataValidation type="list" allowBlank="1" showInputMessage="1" showErrorMessage="1" xr:uid="{1F4C0F5C-1150-4683-82EE-5CDC729E2409}">
          <x14:formula1>
            <xm:f>'Data Validation'!$O$13:$O$22</xm:f>
          </x14:formula1>
          <xm:sqref>H56</xm:sqref>
        </x14:dataValidation>
        <x14:dataValidation type="list" allowBlank="1" showInputMessage="1" showErrorMessage="1" xr:uid="{2C5EC86E-1F57-4479-80D3-013B1449F641}">
          <x14:formula1>
            <xm:f>'Data Validation'!$G$13:$G$17</xm:f>
          </x14:formula1>
          <xm:sqref>E11:L11</xm:sqref>
        </x14:dataValidation>
        <x14:dataValidation type="list" allowBlank="1" showInputMessage="1" showErrorMessage="1" xr:uid="{5B0197CF-FE0B-41C4-A07E-C7E1CF240981}">
          <x14:formula1>
            <xm:f>'Data Validation'!$O$25:$O$35</xm:f>
          </x14:formula1>
          <xm:sqref>K50:L51</xm:sqref>
        </x14:dataValidation>
        <x14:dataValidation type="list" allowBlank="1" showInputMessage="1" showErrorMessage="1" xr:uid="{97730944-8EE4-466B-B8BF-8E85D2A6E361}">
          <x14:formula1>
            <xm:f>'Data Validation'!$C$51:$C$57</xm:f>
          </x14:formula1>
          <xm:sqref>K49:L49</xm:sqref>
        </x14:dataValidation>
        <x14:dataValidation type="list" allowBlank="1" showInputMessage="1" showErrorMessage="1" xr:uid="{57E429BC-FE05-49C4-AC86-D5E6CE8E5D24}">
          <x14:formula1>
            <xm:f>'Data Validation'!$I$37:$I$41</xm:f>
          </x14:formula1>
          <xm:sqref>K52:L52</xm:sqref>
        </x14:dataValidation>
        <x14:dataValidation type="list" allowBlank="1" showInputMessage="1" showErrorMessage="1" xr:uid="{EFBE6AE7-98E5-4562-A678-CA3E478F54DE}">
          <x14:formula1>
            <xm:f>'Data Validation'!$C$78:$C$83</xm:f>
          </x14:formula1>
          <xm:sqref>K53:L53</xm:sqref>
        </x14:dataValidation>
        <x14:dataValidation type="list" allowBlank="1" showInputMessage="1" showErrorMessage="1" xr:uid="{98886C3E-44D0-4819-A764-67AD3EB49A93}">
          <x14:formula1>
            <xm:f>'Data Validation'!$K$7:$K$23</xm:f>
          </x14:formula1>
          <xm:sqref>L48</xm:sqref>
        </x14:dataValidation>
        <x14:dataValidation type="list" allowBlank="1" showInputMessage="1" showErrorMessage="1" xr:uid="{30B583A7-4FCB-434D-AD1D-E618773C7FD7}">
          <x14:formula1>
            <xm:f>'Data Validation'!$G$1:$G$3</xm:f>
          </x14:formula1>
          <xm:sqref>K19:L19</xm:sqref>
        </x14:dataValidation>
        <x14:dataValidation type="list" allowBlank="1" showInputMessage="1" showErrorMessage="1" xr:uid="{A70CE24A-C122-4008-A53F-F45E09FA649E}">
          <x14:formula1>
            <xm:f>'Data Validation'!$I$10:$I$22</xm:f>
          </x14:formula1>
          <xm:sqref>K35 K48</xm:sqref>
        </x14:dataValidation>
        <x14:dataValidation type="list" allowBlank="1" showInputMessage="1" showErrorMessage="1" xr:uid="{284EB2C0-EED2-4312-8110-D2152126DCF1}">
          <x14:formula1>
            <xm:f>'Data Validation'!$M$14:$M$16</xm:f>
          </x14:formula1>
          <xm:sqref>J54 H54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92D050"/>
    <pageSetUpPr autoPageBreaks="0" fitToPage="1"/>
  </sheetPr>
  <dimension ref="A1:L56"/>
  <sheetViews>
    <sheetView showGridLines="0" zoomScale="115" zoomScaleNormal="115" workbookViewId="0">
      <pane ySplit="3" topLeftCell="A4" activePane="bottomLeft" state="frozen"/>
      <selection pane="bottomLeft" activeCell="A4" sqref="A4"/>
    </sheetView>
  </sheetViews>
  <sheetFormatPr defaultColWidth="8.7109375" defaultRowHeight="12.75" x14ac:dyDescent="0.2"/>
  <cols>
    <col min="1" max="1" width="3.140625" style="3" customWidth="1"/>
    <col min="2" max="2" width="3.7109375" style="204" customWidth="1"/>
    <col min="3" max="3" width="3.140625" style="3" customWidth="1"/>
    <col min="4" max="4" width="17.7109375" style="3" customWidth="1"/>
    <col min="5" max="5" width="14.5703125" style="3" customWidth="1"/>
    <col min="6" max="6" width="14.28515625" style="3" customWidth="1"/>
    <col min="7" max="7" width="15.42578125" style="3" customWidth="1"/>
    <col min="8" max="8" width="12.140625" style="3" customWidth="1"/>
    <col min="9" max="9" width="15.85546875" style="3" customWidth="1"/>
    <col min="10" max="10" width="75.5703125" style="52" customWidth="1"/>
    <col min="11" max="11" width="2.85546875" customWidth="1"/>
  </cols>
  <sheetData>
    <row r="1" spans="1:12" ht="20.25" x14ac:dyDescent="0.3">
      <c r="A1" s="484"/>
      <c r="B1" s="484"/>
      <c r="C1" s="484"/>
      <c r="D1" s="484"/>
      <c r="E1" s="484"/>
      <c r="F1" s="484"/>
      <c r="G1" s="484"/>
      <c r="H1" s="484"/>
      <c r="I1" s="539">
        <f>Gen!E10</f>
        <v>0</v>
      </c>
      <c r="J1" s="785" t="s">
        <v>608</v>
      </c>
    </row>
    <row r="2" spans="1:12" ht="15" x14ac:dyDescent="0.2">
      <c r="A2" s="22"/>
      <c r="B2" s="536"/>
      <c r="C2" s="536"/>
      <c r="E2" s="536"/>
      <c r="F2" s="591" t="s">
        <v>580</v>
      </c>
      <c r="G2" s="536"/>
      <c r="H2" s="536"/>
      <c r="I2" s="30" t="s">
        <v>578</v>
      </c>
      <c r="J2" s="786"/>
    </row>
    <row r="3" spans="1:12" s="19" customFormat="1" ht="15.75" x14ac:dyDescent="0.25">
      <c r="A3" s="382" t="s">
        <v>541</v>
      </c>
      <c r="B3" s="184"/>
      <c r="C3" s="185"/>
      <c r="D3" s="185"/>
      <c r="E3" s="185"/>
      <c r="F3" s="185"/>
      <c r="G3" s="185"/>
      <c r="H3" s="185"/>
      <c r="I3" s="185"/>
      <c r="J3" s="185"/>
      <c r="K3" s="186"/>
    </row>
    <row r="4" spans="1:12" ht="15.75" x14ac:dyDescent="0.25">
      <c r="A4" s="166" t="s">
        <v>87</v>
      </c>
      <c r="B4" s="199"/>
      <c r="C4" s="165"/>
      <c r="D4" s="165"/>
      <c r="E4" s="165"/>
      <c r="F4" s="165"/>
      <c r="G4" s="165"/>
      <c r="H4" s="165"/>
      <c r="I4" s="172" t="s">
        <v>70</v>
      </c>
      <c r="J4" s="207"/>
      <c r="K4" s="162"/>
    </row>
    <row r="5" spans="1:12" ht="14.25" customHeight="1" x14ac:dyDescent="0.2">
      <c r="A5" s="168"/>
      <c r="B5" s="23" t="s">
        <v>9</v>
      </c>
      <c r="C5" s="113" t="s">
        <v>88</v>
      </c>
      <c r="D5" s="113"/>
      <c r="E5" s="113"/>
      <c r="F5" s="113"/>
      <c r="G5" s="113"/>
      <c r="H5" s="113"/>
      <c r="I5" s="128">
        <v>1000000</v>
      </c>
      <c r="J5" s="208"/>
      <c r="K5" s="162"/>
    </row>
    <row r="6" spans="1:12" ht="14.25" customHeight="1" x14ac:dyDescent="0.2">
      <c r="A6" s="168"/>
      <c r="B6" s="25" t="s">
        <v>10</v>
      </c>
      <c r="C6" s="21" t="s">
        <v>89</v>
      </c>
      <c r="D6" s="21"/>
      <c r="E6" s="21"/>
      <c r="F6" s="21"/>
      <c r="G6" s="21"/>
      <c r="H6" s="21"/>
      <c r="I6" s="128">
        <v>1000000</v>
      </c>
      <c r="J6" s="209"/>
      <c r="K6" s="162"/>
    </row>
    <row r="7" spans="1:12" ht="14.25" customHeight="1" x14ac:dyDescent="0.2">
      <c r="A7" s="168"/>
      <c r="B7" s="25" t="s">
        <v>11</v>
      </c>
      <c r="C7" s="21" t="s">
        <v>90</v>
      </c>
      <c r="D7" s="21"/>
      <c r="E7" s="21"/>
      <c r="F7" s="21"/>
      <c r="G7" s="21"/>
      <c r="H7" s="21"/>
      <c r="I7" s="128">
        <v>1000000</v>
      </c>
      <c r="J7" s="209"/>
      <c r="K7" s="162"/>
    </row>
    <row r="8" spans="1:12" ht="14.25" customHeight="1" x14ac:dyDescent="0.2">
      <c r="A8" s="168"/>
      <c r="B8" s="25" t="s">
        <v>12</v>
      </c>
      <c r="C8" s="22" t="s">
        <v>91</v>
      </c>
      <c r="D8" s="22"/>
      <c r="E8" s="22"/>
      <c r="F8" s="22"/>
      <c r="G8" s="22"/>
      <c r="H8" s="22"/>
      <c r="I8" s="128">
        <v>1000000</v>
      </c>
      <c r="J8" s="209"/>
      <c r="K8" s="162"/>
      <c r="L8" s="3"/>
    </row>
    <row r="9" spans="1:12" ht="14.25" customHeight="1" x14ac:dyDescent="0.2">
      <c r="A9" s="168"/>
      <c r="B9" s="25" t="s">
        <v>14</v>
      </c>
      <c r="C9" s="21" t="s">
        <v>92</v>
      </c>
      <c r="D9" s="21"/>
      <c r="E9" s="21"/>
      <c r="F9" s="21"/>
      <c r="G9" s="21"/>
      <c r="H9" s="21"/>
      <c r="I9" s="128">
        <v>2000000</v>
      </c>
      <c r="J9" s="209"/>
      <c r="K9" s="162"/>
      <c r="L9" s="3"/>
    </row>
    <row r="10" spans="1:12" ht="14.25" customHeight="1" x14ac:dyDescent="0.2">
      <c r="A10" s="168"/>
      <c r="B10" s="25" t="s">
        <v>16</v>
      </c>
      <c r="C10" s="21" t="s">
        <v>93</v>
      </c>
      <c r="D10" s="21"/>
      <c r="E10" s="21"/>
      <c r="F10" s="21"/>
      <c r="G10" s="21"/>
      <c r="H10" s="21"/>
      <c r="I10" s="128">
        <v>50000</v>
      </c>
      <c r="J10" s="209"/>
      <c r="K10" s="162"/>
    </row>
    <row r="11" spans="1:12" ht="14.25" customHeight="1" x14ac:dyDescent="0.2">
      <c r="A11" s="168"/>
      <c r="B11" s="25" t="s">
        <v>17</v>
      </c>
      <c r="C11" s="21" t="s">
        <v>94</v>
      </c>
      <c r="D11" s="21"/>
      <c r="E11" s="21"/>
      <c r="F11" s="21"/>
      <c r="G11" s="21"/>
      <c r="H11" s="21"/>
      <c r="I11" s="129"/>
      <c r="J11" s="209"/>
      <c r="K11" s="162"/>
    </row>
    <row r="12" spans="1:12" ht="14.25" customHeight="1" x14ac:dyDescent="0.2">
      <c r="A12" s="168"/>
      <c r="B12" s="26" t="s">
        <v>18</v>
      </c>
      <c r="C12" s="27" t="s">
        <v>440</v>
      </c>
      <c r="D12" s="27"/>
      <c r="E12" s="27"/>
      <c r="F12" s="27"/>
      <c r="G12" s="27"/>
      <c r="H12" s="27"/>
      <c r="I12" s="128">
        <f>Gen!K49</f>
        <v>0</v>
      </c>
      <c r="J12" s="209"/>
      <c r="K12" s="162"/>
    </row>
    <row r="13" spans="1:12" ht="14.25" customHeight="1" x14ac:dyDescent="0.2">
      <c r="A13" s="168"/>
      <c r="B13" s="187"/>
      <c r="C13" s="165"/>
      <c r="D13" s="165"/>
      <c r="E13" s="165"/>
      <c r="F13" s="165"/>
      <c r="G13" s="165"/>
      <c r="H13" s="165"/>
      <c r="I13" s="165"/>
      <c r="J13" s="209"/>
      <c r="K13" s="162"/>
    </row>
    <row r="14" spans="1:12" ht="15.75" x14ac:dyDescent="0.25">
      <c r="A14" s="166" t="s">
        <v>95</v>
      </c>
      <c r="B14" s="188"/>
      <c r="C14" s="189"/>
      <c r="D14" s="165"/>
      <c r="E14" s="165"/>
      <c r="F14" s="165"/>
      <c r="G14" s="165"/>
      <c r="H14" s="165"/>
      <c r="I14" s="190"/>
      <c r="J14" s="209"/>
      <c r="K14" s="162"/>
    </row>
    <row r="15" spans="1:12" ht="15.75" x14ac:dyDescent="0.25">
      <c r="A15" s="166"/>
      <c r="B15" s="714" t="s">
        <v>382</v>
      </c>
      <c r="C15" s="714"/>
      <c r="D15" s="714"/>
      <c r="E15" s="787">
        <f>Gen!E11</f>
        <v>0</v>
      </c>
      <c r="F15" s="787"/>
      <c r="G15" s="165"/>
      <c r="H15" s="165"/>
      <c r="I15" s="190"/>
      <c r="J15" s="209"/>
      <c r="K15" s="162"/>
    </row>
    <row r="16" spans="1:12" ht="14.25" customHeight="1" x14ac:dyDescent="0.2">
      <c r="A16" s="168"/>
      <c r="B16" s="23" t="s">
        <v>9</v>
      </c>
      <c r="C16" s="24" t="s">
        <v>97</v>
      </c>
      <c r="D16" s="24"/>
      <c r="E16" s="24"/>
      <c r="F16" s="24"/>
      <c r="G16" s="24"/>
      <c r="H16" s="59"/>
      <c r="I16" s="283"/>
      <c r="J16" s="209"/>
      <c r="K16" s="162"/>
    </row>
    <row r="17" spans="1:12" ht="14.25" customHeight="1" x14ac:dyDescent="0.2">
      <c r="A17" s="168"/>
      <c r="B17" s="25" t="s">
        <v>10</v>
      </c>
      <c r="C17" s="22" t="s">
        <v>98</v>
      </c>
      <c r="D17" s="22"/>
      <c r="E17" s="22"/>
      <c r="F17" s="22"/>
      <c r="G17" s="22"/>
      <c r="H17" s="29"/>
      <c r="I17" s="283"/>
      <c r="J17" s="165"/>
      <c r="K17" s="162"/>
    </row>
    <row r="18" spans="1:12" ht="14.25" customHeight="1" x14ac:dyDescent="0.2">
      <c r="A18" s="168"/>
      <c r="B18" s="25" t="s">
        <v>11</v>
      </c>
      <c r="C18" s="22" t="s">
        <v>99</v>
      </c>
      <c r="D18" s="22"/>
      <c r="E18" s="22"/>
      <c r="F18" s="22"/>
      <c r="G18" s="22"/>
      <c r="H18" s="29"/>
      <c r="I18" s="284"/>
      <c r="J18" s="209"/>
      <c r="K18" s="162"/>
    </row>
    <row r="19" spans="1:12" ht="14.25" customHeight="1" x14ac:dyDescent="0.2">
      <c r="A19" s="168"/>
      <c r="B19" s="23" t="s">
        <v>12</v>
      </c>
      <c r="C19" s="24" t="s">
        <v>96</v>
      </c>
      <c r="D19" s="24"/>
      <c r="E19" s="24"/>
      <c r="F19" s="24"/>
      <c r="G19" s="24"/>
      <c r="H19" s="59"/>
      <c r="I19" s="283"/>
      <c r="J19" s="209"/>
      <c r="K19" s="162"/>
    </row>
    <row r="20" spans="1:12" ht="14.25" customHeight="1" x14ac:dyDescent="0.2">
      <c r="A20" s="168"/>
      <c r="B20" s="25" t="s">
        <v>14</v>
      </c>
      <c r="C20" s="22" t="s">
        <v>100</v>
      </c>
      <c r="D20" s="22"/>
      <c r="E20" s="22"/>
      <c r="F20" s="22"/>
      <c r="G20" s="22"/>
      <c r="H20" s="29"/>
      <c r="I20" s="283"/>
      <c r="J20" s="209"/>
      <c r="K20" s="162"/>
    </row>
    <row r="21" spans="1:12" ht="14.25" customHeight="1" x14ac:dyDescent="0.2">
      <c r="A21" s="168"/>
      <c r="B21" s="25" t="s">
        <v>16</v>
      </c>
      <c r="C21" s="22" t="s">
        <v>101</v>
      </c>
      <c r="D21" s="22"/>
      <c r="E21" s="22"/>
      <c r="F21" s="22"/>
      <c r="G21" s="22"/>
      <c r="H21" s="29"/>
      <c r="I21" s="283"/>
      <c r="J21" s="209"/>
      <c r="K21" s="162"/>
    </row>
    <row r="22" spans="1:12" ht="14.65" customHeight="1" x14ac:dyDescent="0.2">
      <c r="A22" s="168"/>
      <c r="B22" s="25" t="s">
        <v>17</v>
      </c>
      <c r="C22" s="22" t="s">
        <v>102</v>
      </c>
      <c r="D22" s="22"/>
      <c r="E22" s="22"/>
      <c r="F22" s="22"/>
      <c r="G22" s="22"/>
      <c r="H22" s="29"/>
      <c r="I22" s="283"/>
      <c r="J22" s="209"/>
      <c r="K22" s="162"/>
    </row>
    <row r="23" spans="1:12" ht="14.25" customHeight="1" x14ac:dyDescent="0.2">
      <c r="A23" s="168"/>
      <c r="B23" s="25" t="s">
        <v>18</v>
      </c>
      <c r="C23" s="788" t="s">
        <v>380</v>
      </c>
      <c r="D23" s="788"/>
      <c r="E23" s="788"/>
      <c r="F23" s="788"/>
      <c r="G23" s="788"/>
      <c r="H23" s="29"/>
      <c r="I23" s="147"/>
      <c r="J23" s="209"/>
      <c r="K23" s="162"/>
    </row>
    <row r="24" spans="1:12" ht="14.25" customHeight="1" x14ac:dyDescent="0.2">
      <c r="A24" s="168"/>
      <c r="B24" s="26"/>
      <c r="C24" s="790" t="s">
        <v>103</v>
      </c>
      <c r="D24" s="790"/>
      <c r="E24" s="790"/>
      <c r="F24" s="790"/>
      <c r="G24" s="790"/>
      <c r="H24" s="791"/>
      <c r="I24" s="283"/>
      <c r="J24" s="209"/>
      <c r="K24" s="162"/>
    </row>
    <row r="25" spans="1:12" ht="14.25" customHeight="1" x14ac:dyDescent="0.2">
      <c r="A25" s="168"/>
      <c r="B25" s="191"/>
      <c r="C25" s="156"/>
      <c r="D25" s="156"/>
      <c r="E25" s="156"/>
      <c r="F25" s="156"/>
      <c r="G25" s="156"/>
      <c r="H25" s="156"/>
      <c r="I25" s="156"/>
      <c r="J25" s="209"/>
      <c r="K25" s="162"/>
    </row>
    <row r="26" spans="1:12" ht="15.75" x14ac:dyDescent="0.25">
      <c r="A26" s="166" t="s">
        <v>86</v>
      </c>
      <c r="B26" s="192"/>
      <c r="C26" s="172"/>
      <c r="D26" s="163"/>
      <c r="E26" s="163"/>
      <c r="F26" s="163"/>
      <c r="G26" s="163"/>
      <c r="H26" s="163"/>
      <c r="I26" s="163"/>
      <c r="J26" s="209"/>
      <c r="K26" s="162"/>
    </row>
    <row r="27" spans="1:12" ht="14.25" x14ac:dyDescent="0.2">
      <c r="A27" s="168"/>
      <c r="B27" s="23" t="s">
        <v>9</v>
      </c>
      <c r="C27" s="24" t="s">
        <v>104</v>
      </c>
      <c r="D27" s="24"/>
      <c r="E27" s="24"/>
      <c r="F27" s="24"/>
      <c r="G27" s="24"/>
      <c r="H27" s="24"/>
      <c r="I27" s="146"/>
      <c r="J27" s="210"/>
      <c r="K27" s="162"/>
    </row>
    <row r="28" spans="1:12" ht="14.25" x14ac:dyDescent="0.2">
      <c r="A28" s="168"/>
      <c r="B28" s="25" t="s">
        <v>10</v>
      </c>
      <c r="C28" s="22" t="s">
        <v>467</v>
      </c>
      <c r="D28" s="22"/>
      <c r="E28" s="22"/>
      <c r="F28" s="22"/>
      <c r="G28" s="22"/>
      <c r="H28" s="22"/>
      <c r="I28" s="146"/>
      <c r="J28" s="210"/>
      <c r="K28" s="162"/>
      <c r="L28" s="3"/>
    </row>
    <row r="29" spans="1:12" ht="14.25" customHeight="1" x14ac:dyDescent="0.2">
      <c r="A29" s="168"/>
      <c r="B29" s="25" t="s">
        <v>11</v>
      </c>
      <c r="C29" s="22" t="s">
        <v>105</v>
      </c>
      <c r="D29" s="28"/>
      <c r="E29" s="28"/>
      <c r="F29" s="28"/>
      <c r="G29" s="28"/>
      <c r="H29" s="28"/>
      <c r="I29" s="146"/>
      <c r="J29" s="210"/>
      <c r="K29" s="162"/>
    </row>
    <row r="30" spans="1:12" ht="14.25" x14ac:dyDescent="0.2">
      <c r="A30" s="168"/>
      <c r="B30" s="25" t="s">
        <v>12</v>
      </c>
      <c r="C30" s="21" t="s">
        <v>106</v>
      </c>
      <c r="D30" s="22"/>
      <c r="E30" s="22"/>
      <c r="F30" s="22"/>
      <c r="G30" s="22"/>
      <c r="H30" s="22"/>
      <c r="I30" s="146"/>
      <c r="J30" s="210"/>
      <c r="K30" s="162"/>
      <c r="L30" s="3"/>
    </row>
    <row r="31" spans="1:12" ht="14.25" x14ac:dyDescent="0.2">
      <c r="A31" s="168"/>
      <c r="B31" s="26" t="s">
        <v>14</v>
      </c>
      <c r="C31" s="27" t="s">
        <v>107</v>
      </c>
      <c r="D31" s="27"/>
      <c r="E31" s="27"/>
      <c r="F31" s="27"/>
      <c r="G31" s="27"/>
      <c r="H31" s="27"/>
      <c r="I31" s="146"/>
      <c r="J31" s="210"/>
      <c r="K31" s="162"/>
      <c r="L31" s="3"/>
    </row>
    <row r="32" spans="1:12" ht="13.5" customHeight="1" x14ac:dyDescent="0.2">
      <c r="A32" s="168"/>
      <c r="B32" s="25" t="s">
        <v>16</v>
      </c>
      <c r="C32" s="21" t="s">
        <v>108</v>
      </c>
      <c r="D32" s="22"/>
      <c r="E32" s="22"/>
      <c r="F32" s="22"/>
      <c r="G32" s="22"/>
      <c r="H32" s="22"/>
      <c r="I32" s="29"/>
      <c r="J32" s="209"/>
      <c r="K32" s="162"/>
    </row>
    <row r="33" spans="1:12" ht="14.25" customHeight="1" x14ac:dyDescent="0.2">
      <c r="A33" s="168"/>
      <c r="B33" s="25"/>
      <c r="C33" s="22"/>
      <c r="D33" s="30" t="s">
        <v>109</v>
      </c>
      <c r="E33" s="146"/>
      <c r="F33" s="30" t="s">
        <v>110</v>
      </c>
      <c r="G33" s="146"/>
      <c r="H33" s="30" t="s">
        <v>111</v>
      </c>
      <c r="I33" s="146"/>
      <c r="J33" s="209"/>
      <c r="K33" s="162"/>
      <c r="L33" s="3"/>
    </row>
    <row r="34" spans="1:12" ht="14.25" customHeight="1" x14ac:dyDescent="0.2">
      <c r="A34" s="168"/>
      <c r="B34" s="25"/>
      <c r="C34" s="22"/>
      <c r="D34" s="30" t="s">
        <v>112</v>
      </c>
      <c r="E34" s="146"/>
      <c r="F34" s="30" t="s">
        <v>113</v>
      </c>
      <c r="G34" s="146"/>
      <c r="H34" s="30" t="s">
        <v>114</v>
      </c>
      <c r="I34" s="146"/>
      <c r="J34" s="209"/>
      <c r="K34" s="162"/>
    </row>
    <row r="35" spans="1:12" ht="14.25" customHeight="1" x14ac:dyDescent="0.2">
      <c r="A35" s="168"/>
      <c r="B35" s="25"/>
      <c r="C35" s="22"/>
      <c r="D35" s="30" t="s">
        <v>115</v>
      </c>
      <c r="E35" s="146"/>
      <c r="F35" s="30" t="s">
        <v>116</v>
      </c>
      <c r="G35" s="146"/>
      <c r="H35" s="30" t="s">
        <v>117</v>
      </c>
      <c r="I35" s="146"/>
      <c r="J35" s="209"/>
      <c r="K35" s="162"/>
    </row>
    <row r="36" spans="1:12" ht="14.25" customHeight="1" x14ac:dyDescent="0.2">
      <c r="A36" s="168"/>
      <c r="B36" s="25"/>
      <c r="C36" s="22"/>
      <c r="D36" s="30" t="s">
        <v>592</v>
      </c>
      <c r="E36" s="792"/>
      <c r="F36" s="792"/>
      <c r="G36" s="792"/>
      <c r="H36" s="792"/>
      <c r="I36" s="792"/>
      <c r="J36" s="209"/>
      <c r="K36" s="162"/>
    </row>
    <row r="37" spans="1:12" ht="14.25" x14ac:dyDescent="0.2">
      <c r="A37" s="168"/>
      <c r="B37" s="23" t="s">
        <v>17</v>
      </c>
      <c r="C37" s="24" t="s">
        <v>121</v>
      </c>
      <c r="D37" s="24"/>
      <c r="E37" s="24"/>
      <c r="F37" s="24"/>
      <c r="G37" s="24"/>
      <c r="H37" s="24"/>
      <c r="I37" s="146"/>
      <c r="J37" s="210"/>
      <c r="K37" s="162"/>
    </row>
    <row r="38" spans="1:12" ht="14.25" x14ac:dyDescent="0.2">
      <c r="A38" s="168"/>
      <c r="B38" s="25"/>
      <c r="C38" s="22" t="s">
        <v>122</v>
      </c>
      <c r="D38" s="31"/>
      <c r="E38" s="32"/>
      <c r="F38" s="32"/>
      <c r="G38" s="32"/>
      <c r="H38" s="32"/>
      <c r="I38" s="146"/>
      <c r="J38" s="210"/>
      <c r="K38" s="213"/>
    </row>
    <row r="39" spans="1:12" ht="14.25" x14ac:dyDescent="0.2">
      <c r="A39" s="168"/>
      <c r="B39" s="25"/>
      <c r="C39" s="22" t="s">
        <v>123</v>
      </c>
      <c r="D39" s="22"/>
      <c r="E39" s="22"/>
      <c r="F39" s="22"/>
      <c r="G39" s="22"/>
      <c r="H39" s="22"/>
      <c r="I39" s="146"/>
      <c r="J39" s="210"/>
      <c r="K39" s="162"/>
    </row>
    <row r="40" spans="1:12" ht="14.25" x14ac:dyDescent="0.2">
      <c r="A40" s="168"/>
      <c r="B40" s="25" t="s">
        <v>18</v>
      </c>
      <c r="C40" s="579" t="s">
        <v>125</v>
      </c>
      <c r="D40" s="580"/>
      <c r="E40" s="580"/>
      <c r="F40" s="580"/>
      <c r="G40" s="580"/>
      <c r="H40" s="580"/>
      <c r="I40" s="146"/>
      <c r="J40" s="210"/>
      <c r="K40" s="162"/>
      <c r="L40" s="3"/>
    </row>
    <row r="41" spans="1:12" ht="14.25" x14ac:dyDescent="0.2">
      <c r="A41" s="168"/>
      <c r="B41" s="25" t="s">
        <v>20</v>
      </c>
      <c r="C41" s="22" t="s">
        <v>127</v>
      </c>
      <c r="D41" s="22"/>
      <c r="E41" s="22"/>
      <c r="F41" s="22"/>
      <c r="G41" s="22"/>
      <c r="H41" s="22"/>
      <c r="I41" s="146"/>
      <c r="J41" s="210"/>
      <c r="K41" s="162"/>
    </row>
    <row r="42" spans="1:12" ht="15.75" customHeight="1" x14ac:dyDescent="0.2">
      <c r="A42" s="168"/>
      <c r="B42" s="23" t="s">
        <v>124</v>
      </c>
      <c r="C42" s="24" t="s">
        <v>129</v>
      </c>
      <c r="D42" s="24"/>
      <c r="E42" s="24"/>
      <c r="F42" s="24"/>
      <c r="G42" s="24"/>
      <c r="H42" s="59"/>
      <c r="I42" s="147"/>
      <c r="J42" s="210"/>
      <c r="K42" s="162"/>
    </row>
    <row r="43" spans="1:12" ht="14.25" x14ac:dyDescent="0.2">
      <c r="A43" s="168"/>
      <c r="B43" s="25"/>
      <c r="C43" s="788" t="s">
        <v>303</v>
      </c>
      <c r="D43" s="788"/>
      <c r="E43" s="788"/>
      <c r="F43" s="788"/>
      <c r="G43" s="788"/>
      <c r="H43" s="789"/>
      <c r="I43" s="63"/>
      <c r="J43" s="209"/>
      <c r="K43" s="162"/>
    </row>
    <row r="44" spans="1:12" ht="14.25" x14ac:dyDescent="0.2">
      <c r="A44" s="168"/>
      <c r="B44" s="25"/>
      <c r="C44" s="788" t="s">
        <v>412</v>
      </c>
      <c r="D44" s="788"/>
      <c r="E44" s="788"/>
      <c r="F44" s="788"/>
      <c r="G44" s="788"/>
      <c r="H44" s="789"/>
      <c r="I44" s="147"/>
      <c r="J44" s="210"/>
      <c r="K44" s="162"/>
    </row>
    <row r="45" spans="1:12" ht="14.25" x14ac:dyDescent="0.2">
      <c r="A45" s="168"/>
      <c r="B45" s="25"/>
      <c r="C45" s="788" t="s">
        <v>413</v>
      </c>
      <c r="D45" s="788"/>
      <c r="E45" s="788"/>
      <c r="F45" s="788"/>
      <c r="G45" s="788"/>
      <c r="H45" s="789"/>
      <c r="I45" s="146"/>
      <c r="J45" s="210"/>
      <c r="K45" s="162"/>
    </row>
    <row r="46" spans="1:12" ht="14.25" x14ac:dyDescent="0.2">
      <c r="A46" s="168"/>
      <c r="B46" s="25"/>
      <c r="C46" s="788" t="s">
        <v>414</v>
      </c>
      <c r="D46" s="788"/>
      <c r="E46" s="788"/>
      <c r="F46" s="788"/>
      <c r="G46" s="788"/>
      <c r="H46" s="789"/>
      <c r="I46" s="64"/>
      <c r="J46" s="209"/>
      <c r="K46" s="162"/>
    </row>
    <row r="47" spans="1:12" ht="14.25" x14ac:dyDescent="0.2">
      <c r="A47" s="168"/>
      <c r="B47" s="25"/>
      <c r="C47" s="788" t="s">
        <v>416</v>
      </c>
      <c r="D47" s="788"/>
      <c r="E47" s="788"/>
      <c r="F47" s="788"/>
      <c r="G47" s="788"/>
      <c r="H47" s="789"/>
      <c r="I47" s="65"/>
      <c r="J47" s="210"/>
      <c r="K47" s="162"/>
    </row>
    <row r="48" spans="1:12" ht="14.25" x14ac:dyDescent="0.2">
      <c r="A48" s="168"/>
      <c r="B48" s="26"/>
      <c r="C48" s="790" t="s">
        <v>454</v>
      </c>
      <c r="D48" s="790"/>
      <c r="E48" s="790"/>
      <c r="F48" s="790"/>
      <c r="G48" s="790"/>
      <c r="H48" s="791"/>
      <c r="I48" s="146"/>
      <c r="J48" s="210"/>
      <c r="K48" s="162"/>
    </row>
    <row r="49" spans="1:11" ht="14.25" customHeight="1" x14ac:dyDescent="0.2">
      <c r="A49" s="168"/>
      <c r="B49" s="23" t="s">
        <v>126</v>
      </c>
      <c r="C49" s="24" t="s">
        <v>131</v>
      </c>
      <c r="D49" s="24"/>
      <c r="E49" s="24"/>
      <c r="F49" s="24"/>
      <c r="G49" s="24"/>
      <c r="H49" s="24"/>
      <c r="I49" s="146"/>
      <c r="J49" s="210"/>
      <c r="K49" s="162"/>
    </row>
    <row r="50" spans="1:11" ht="14.25" customHeight="1" x14ac:dyDescent="0.2">
      <c r="A50" s="168"/>
      <c r="B50" s="25"/>
      <c r="C50" s="788" t="s">
        <v>132</v>
      </c>
      <c r="D50" s="788"/>
      <c r="E50" s="788"/>
      <c r="F50" s="788"/>
      <c r="G50" s="788"/>
      <c r="H50" s="789"/>
      <c r="I50" s="561"/>
      <c r="J50" s="209"/>
      <c r="K50" s="162"/>
    </row>
    <row r="51" spans="1:11" ht="14.25" customHeight="1" x14ac:dyDescent="0.2">
      <c r="A51" s="168"/>
      <c r="B51" s="25" t="s">
        <v>128</v>
      </c>
      <c r="C51" s="22" t="s">
        <v>134</v>
      </c>
      <c r="D51" s="22"/>
      <c r="E51" s="22"/>
      <c r="F51" s="22"/>
      <c r="G51" s="22"/>
      <c r="H51" s="22"/>
      <c r="I51" s="146"/>
      <c r="J51" s="210"/>
      <c r="K51" s="162"/>
    </row>
    <row r="52" spans="1:11" ht="14.25" x14ac:dyDescent="0.2">
      <c r="A52" s="168"/>
      <c r="B52" s="25" t="s">
        <v>130</v>
      </c>
      <c r="C52" s="21" t="s">
        <v>118</v>
      </c>
      <c r="D52" s="583"/>
      <c r="F52" s="28"/>
      <c r="G52" s="22"/>
      <c r="I52" s="66"/>
      <c r="J52" s="210"/>
      <c r="K52" s="162"/>
    </row>
    <row r="53" spans="1:11" ht="14.25" x14ac:dyDescent="0.2">
      <c r="A53" s="168"/>
      <c r="B53" s="25"/>
      <c r="C53" s="788" t="s">
        <v>119</v>
      </c>
      <c r="D53" s="788"/>
      <c r="E53" s="788"/>
      <c r="F53" s="788"/>
      <c r="G53" s="788"/>
      <c r="H53" s="789"/>
      <c r="I53" s="573"/>
      <c r="J53" s="209"/>
      <c r="K53" s="162"/>
    </row>
    <row r="54" spans="1:11" ht="14.25" x14ac:dyDescent="0.2">
      <c r="A54" s="168"/>
      <c r="B54" s="25" t="s">
        <v>133</v>
      </c>
      <c r="C54" s="21" t="s">
        <v>120</v>
      </c>
      <c r="D54" s="583"/>
      <c r="E54" s="33"/>
      <c r="F54" s="28"/>
      <c r="G54" s="22"/>
      <c r="H54" s="585"/>
      <c r="I54" s="298"/>
      <c r="J54" s="210"/>
      <c r="K54" s="162"/>
    </row>
    <row r="55" spans="1:11" ht="14.25" x14ac:dyDescent="0.2">
      <c r="A55" s="168"/>
      <c r="B55" s="26"/>
      <c r="C55" s="581" t="s">
        <v>613</v>
      </c>
      <c r="D55" s="582"/>
      <c r="E55" s="108"/>
      <c r="F55" s="586"/>
      <c r="G55" s="27"/>
      <c r="H55" s="587"/>
      <c r="I55" s="146"/>
      <c r="J55" s="588" t="s">
        <v>616</v>
      </c>
      <c r="K55" s="162"/>
    </row>
    <row r="56" spans="1:11" x14ac:dyDescent="0.2">
      <c r="A56" s="200"/>
      <c r="B56" s="201"/>
      <c r="C56" s="202"/>
      <c r="D56" s="203"/>
      <c r="E56" s="203"/>
      <c r="F56" s="203"/>
      <c r="G56" s="203"/>
      <c r="H56" s="203"/>
      <c r="I56" s="203"/>
      <c r="J56" s="212"/>
      <c r="K56" s="183"/>
    </row>
  </sheetData>
  <sheetProtection selectLockedCells="1"/>
  <mergeCells count="14">
    <mergeCell ref="J1:J2"/>
    <mergeCell ref="B15:D15"/>
    <mergeCell ref="E15:F15"/>
    <mergeCell ref="C53:H53"/>
    <mergeCell ref="C44:H44"/>
    <mergeCell ref="C45:H45"/>
    <mergeCell ref="C46:H46"/>
    <mergeCell ref="C47:H47"/>
    <mergeCell ref="C48:H48"/>
    <mergeCell ref="E36:I36"/>
    <mergeCell ref="C23:G23"/>
    <mergeCell ref="C24:H24"/>
    <mergeCell ref="C43:H43"/>
    <mergeCell ref="C50:H50"/>
  </mergeCells>
  <phoneticPr fontId="8" type="noConversion"/>
  <conditionalFormatting sqref="E33:E35">
    <cfRule type="containsBlanks" dxfId="311" priority="82">
      <formula>LEN(TRIM(E33))=0</formula>
    </cfRule>
    <cfRule type="containsText" dxfId="310" priority="83" operator="containsText" text="Y">
      <formula>NOT(ISERROR(SEARCH("Y",E33)))</formula>
    </cfRule>
    <cfRule type="containsText" dxfId="309" priority="84" operator="containsText" text="N">
      <formula>NOT(ISERROR(SEARCH("N",E33)))</formula>
    </cfRule>
  </conditionalFormatting>
  <conditionalFormatting sqref="E36:I36">
    <cfRule type="containsBlanks" dxfId="308" priority="6">
      <formula>LEN(TRIM(E36))=0</formula>
    </cfRule>
  </conditionalFormatting>
  <conditionalFormatting sqref="G33:G35">
    <cfRule type="containsText" dxfId="307" priority="81" operator="containsText" text="N">
      <formula>NOT(ISERROR(SEARCH("N",G33)))</formula>
    </cfRule>
    <cfRule type="containsText" dxfId="306" priority="80" operator="containsText" text="Y">
      <formula>NOT(ISERROR(SEARCH("Y",G33)))</formula>
    </cfRule>
    <cfRule type="containsBlanks" dxfId="305" priority="79">
      <formula>LEN(TRIM(G33))=0</formula>
    </cfRule>
  </conditionalFormatting>
  <conditionalFormatting sqref="I5:I54">
    <cfRule type="containsText" dxfId="304" priority="55" operator="containsText" text="Y">
      <formula>NOT(ISERROR(SEARCH("Y",I5)))</formula>
    </cfRule>
  </conditionalFormatting>
  <conditionalFormatting sqref="I11">
    <cfRule type="containsBlanks" dxfId="303" priority="152">
      <formula>LEN(TRIM(I11))=0</formula>
    </cfRule>
  </conditionalFormatting>
  <conditionalFormatting sqref="I16:I19">
    <cfRule type="containsBlanks" dxfId="302" priority="29">
      <formula>LEN(TRIM(I16))=0</formula>
    </cfRule>
  </conditionalFormatting>
  <conditionalFormatting sqref="I23">
    <cfRule type="containsText" dxfId="301" priority="116" operator="containsText" text="Y">
      <formula>NOT(ISERROR(SEARCH("Y",I23)))</formula>
    </cfRule>
    <cfRule type="containsText" dxfId="300" priority="117" operator="containsText" text="N">
      <formula>NOT(ISERROR(SEARCH("N",I23)))</formula>
    </cfRule>
    <cfRule type="containsBlanks" dxfId="299" priority="115">
      <formula>LEN(TRIM(I23))=0</formula>
    </cfRule>
  </conditionalFormatting>
  <conditionalFormatting sqref="I27:I31 E33:E35 G33:G35 I33:I35 I37:I55 I11 I16:I24 E36:I36">
    <cfRule type="notContainsBlanks" dxfId="297" priority="87">
      <formula>LEN(TRIM(E11))&gt;0</formula>
    </cfRule>
  </conditionalFormatting>
  <conditionalFormatting sqref="I27:I31">
    <cfRule type="containsBlanks" dxfId="296" priority="9">
      <formula>LEN(TRIM(I27))=0</formula>
    </cfRule>
    <cfRule type="containsText" dxfId="295" priority="86" operator="containsText" text="N">
      <formula>NOT(ISERROR(SEARCH("N",I27)))</formula>
    </cfRule>
  </conditionalFormatting>
  <conditionalFormatting sqref="I33:I35">
    <cfRule type="containsText" dxfId="294" priority="77" operator="containsText" text="Y">
      <formula>NOT(ISERROR(SEARCH("Y",I33)))</formula>
    </cfRule>
    <cfRule type="containsText" dxfId="293" priority="78" operator="containsText" text="N">
      <formula>NOT(ISERROR(SEARCH("N",I33)))</formula>
    </cfRule>
    <cfRule type="containsBlanks" dxfId="292" priority="76">
      <formula>LEN(TRIM(I33))=0</formula>
    </cfRule>
  </conditionalFormatting>
  <conditionalFormatting sqref="I37:I42">
    <cfRule type="containsText" dxfId="291" priority="68" operator="containsText" text="N">
      <formula>NOT(ISERROR(SEARCH("N",I37)))</formula>
    </cfRule>
    <cfRule type="containsText" dxfId="290" priority="67" operator="containsText" text="Y">
      <formula>NOT(ISERROR(SEARCH("Y",I37)))</formula>
    </cfRule>
    <cfRule type="containsBlanks" dxfId="289" priority="66">
      <formula>LEN(TRIM(I37))=0</formula>
    </cfRule>
  </conditionalFormatting>
  <conditionalFormatting sqref="I44:I45">
    <cfRule type="containsBlanks" dxfId="287" priority="44">
      <formula>LEN(TRIM(I44))=0</formula>
    </cfRule>
    <cfRule type="containsText" dxfId="286" priority="45" operator="containsText" text="Y">
      <formula>NOT(ISERROR(SEARCH("Y",I44)))</formula>
    </cfRule>
    <cfRule type="containsText" dxfId="285" priority="46" operator="containsText" text="N">
      <formula>NOT(ISERROR(SEARCH("N",I44)))</formula>
    </cfRule>
  </conditionalFormatting>
  <conditionalFormatting sqref="I48:I49">
    <cfRule type="containsBlanks" dxfId="284" priority="41">
      <formula>LEN(TRIM(I48))=0</formula>
    </cfRule>
    <cfRule type="containsText" dxfId="283" priority="42" operator="containsText" text="Y">
      <formula>NOT(ISERROR(SEARCH("Y",I48)))</formula>
    </cfRule>
    <cfRule type="containsText" dxfId="282" priority="43" operator="containsText" text="N">
      <formula>NOT(ISERROR(SEARCH("N",I48)))</formula>
    </cfRule>
  </conditionalFormatting>
  <conditionalFormatting sqref="I50 I52:I53 I24 I19:I22 I43 I46:I47">
    <cfRule type="containsBlanks" dxfId="281" priority="154">
      <formula>LEN(TRIM(I19))=0</formula>
    </cfRule>
  </conditionalFormatting>
  <conditionalFormatting sqref="I51:I52">
    <cfRule type="containsBlanks" dxfId="279" priority="57">
      <formula>LEN(TRIM(I51))=0</formula>
    </cfRule>
    <cfRule type="containsText" dxfId="278" priority="58" operator="containsText" text="Y">
      <formula>NOT(ISERROR(SEARCH("Y",I51)))</formula>
    </cfRule>
    <cfRule type="containsText" dxfId="277" priority="59" operator="containsText" text="N">
      <formula>NOT(ISERROR(SEARCH("N",I51)))</formula>
    </cfRule>
  </conditionalFormatting>
  <conditionalFormatting sqref="I54">
    <cfRule type="containsText" dxfId="275" priority="56" operator="containsText" text="N">
      <formula>NOT(ISERROR(SEARCH("N",I54)))</formula>
    </cfRule>
  </conditionalFormatting>
  <conditionalFormatting sqref="I54:I55">
    <cfRule type="containsBlanks" dxfId="274" priority="54">
      <formula>LEN(TRIM(I54))=0</formula>
    </cfRule>
  </conditionalFormatting>
  <conditionalFormatting sqref="J47">
    <cfRule type="expression" dxfId="261" priority="34">
      <formula>AND(I42="Y",I47&lt;1)</formula>
    </cfRule>
  </conditionalFormatting>
  <printOptions horizontalCentered="1"/>
  <pageMargins left="0.25" right="0.25" top="0.25" bottom="0.25" header="0.5" footer="0.5"/>
  <pageSetup scale="72"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8" id="{30D7B2F3-7D2C-45E3-A058-80F7CCAE23C7}">
            <xm:f>Gen!$E$49='Data Validation'!$I$5</xm:f>
            <x14:dxf>
              <font>
                <color theme="1"/>
              </font>
            </x14:dxf>
          </x14:cfRule>
          <xm:sqref>A3</xm:sqref>
        </x14:conditionalFormatting>
        <x14:conditionalFormatting xmlns:xm="http://schemas.microsoft.com/office/excel/2006/main">
          <x14:cfRule type="expression" priority="7" id="{50222927-AC42-44AF-95C1-E6D314EB2DE7}">
            <xm:f>Gen!$E$49='Data Validation'!$I$5</xm:f>
            <x14:dxf>
              <font>
                <color theme="0" tint="-4.9989318521683403E-2"/>
              </font>
              <fill>
                <patternFill>
                  <bgColor theme="0" tint="-4.9989318521683403E-2"/>
                </patternFill>
              </fill>
              <border>
                <left/>
                <right/>
                <top/>
                <bottom/>
                <vertical/>
                <horizontal/>
              </border>
            </x14:dxf>
          </x14:cfRule>
          <xm:sqref>A16:I55 A4:I14 A15 E15 G15:I15</xm:sqref>
        </x14:conditionalFormatting>
        <x14:conditionalFormatting xmlns:xm="http://schemas.microsoft.com/office/excel/2006/main">
          <x14:cfRule type="expression" priority="21" id="{6F167E3F-4F7E-44D2-A5C2-D4AD891790EC}">
            <xm:f>$I$23='Data Validation'!$I$5</xm:f>
            <x14:dxf>
              <fill>
                <patternFill>
                  <bgColor theme="0" tint="-4.9989318521683403E-2"/>
                </patternFill>
              </fill>
            </x14:dxf>
          </x14:cfRule>
          <xm:sqref>B24:C24 I24</xm:sqref>
        </x14:conditionalFormatting>
        <x14:conditionalFormatting xmlns:xm="http://schemas.microsoft.com/office/excel/2006/main">
          <x14:cfRule type="expression" priority="20" id="{5291EEE5-5555-4724-BB18-A9E01511A549}">
            <xm:f>$I$23='Data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B24:H24</xm:sqref>
        </x14:conditionalFormatting>
        <x14:conditionalFormatting xmlns:xm="http://schemas.microsoft.com/office/excel/2006/main">
          <x14:cfRule type="expression" priority="25" id="{345A18E1-F650-4F2F-87A7-4E8671E013F2}">
            <xm:f>IF(Gen!$E$11='Data Validation'!$G$15,TRUE,FALSE)</xm:f>
            <x14:dxf>
              <font>
                <color theme="0" tint="-4.9989318521683403E-2"/>
              </font>
              <fill>
                <patternFill>
                  <bgColor theme="0" tint="-4.9989318521683403E-2"/>
                </patternFill>
              </fill>
            </x14:dxf>
          </x14:cfRule>
          <xm:sqref>B16:I16</xm:sqref>
        </x14:conditionalFormatting>
        <x14:conditionalFormatting xmlns:xm="http://schemas.microsoft.com/office/excel/2006/main">
          <x14:cfRule type="expression" priority="24" id="{C9FC85AC-D16E-4645-A61F-124B0E26D305}">
            <xm:f>IF(Gen!$E$11='Data Validation'!$G$16,TRUE,FALSE)</xm:f>
            <x14:dxf>
              <font>
                <color theme="0" tint="-4.9989318521683403E-2"/>
              </font>
              <fill>
                <patternFill>
                  <bgColor theme="0" tint="-4.9989318521683403E-2"/>
                </patternFill>
              </fill>
            </x14:dxf>
          </x14:cfRule>
          <xm:sqref>B16:I18</xm:sqref>
        </x14:conditionalFormatting>
        <x14:conditionalFormatting xmlns:xm="http://schemas.microsoft.com/office/excel/2006/main">
          <x14:cfRule type="expression" priority="23" id="{3C02AB27-65B3-41DA-8250-252D6E466517}">
            <xm:f>IF(Gen!$E$11='Data Validation'!$G$17,TRUE,FALSE)</xm:f>
            <x14:dxf>
              <font>
                <color theme="0" tint="-4.9989318521683403E-2"/>
              </font>
              <fill>
                <patternFill>
                  <bgColor theme="0" tint="-4.9989318521683403E-2"/>
                </patternFill>
              </fill>
            </x14:dxf>
          </x14:cfRule>
          <x14:cfRule type="expression" priority="28" id="{03E2813D-D9A0-4061-A5B4-6A17FF34DEBE}">
            <xm:f>IF(Gen!$E$11='Data Validation'!$G$14,TRUE,FALSE)</xm:f>
            <x14:dxf>
              <font>
                <color theme="0" tint="-4.9989318521683403E-2"/>
              </font>
              <fill>
                <patternFill>
                  <bgColor theme="0" tint="-4.9989318521683403E-2"/>
                </patternFill>
              </fill>
            </x14:dxf>
          </x14:cfRule>
          <xm:sqref>B17:I18</xm:sqref>
        </x14:conditionalFormatting>
        <x14:conditionalFormatting xmlns:xm="http://schemas.microsoft.com/office/excel/2006/main">
          <x14:cfRule type="expression" priority="19" id="{AA4A81B6-C1BB-4536-9D62-CD0F191BF8F2}">
            <xm:f>$I$42='Data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B43:I48</xm:sqref>
        </x14:conditionalFormatting>
        <x14:conditionalFormatting xmlns:xm="http://schemas.microsoft.com/office/excel/2006/main">
          <x14:cfRule type="expression" priority="18" id="{92DABDF0-9034-40BF-9D08-C18E000B38F2}">
            <xm:f>$I$49='Data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B50:I50</xm:sqref>
        </x14:conditionalFormatting>
        <x14:conditionalFormatting xmlns:xm="http://schemas.microsoft.com/office/excel/2006/main">
          <x14:cfRule type="expression" priority="17" id="{48BC5503-EDC5-4B20-97CF-3DE95FAD3A7B}">
            <xm:f>$I$52='Data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B53:I53</xm:sqref>
        </x14:conditionalFormatting>
        <x14:conditionalFormatting xmlns:xm="http://schemas.microsoft.com/office/excel/2006/main">
          <x14:cfRule type="expression" priority="5" id="{E4020BB5-321A-41F9-806D-8086DD730B41}">
            <xm:f>$I$54='Data Validation'!$I$5</xm:f>
            <x14:dxf>
              <font>
                <color theme="0" tint="-4.9989318521683403E-2"/>
              </font>
              <fill>
                <patternFill>
                  <bgColor theme="0" tint="-4.9989318521683403E-2"/>
                </patternFill>
              </fill>
            </x14:dxf>
          </x14:cfRule>
          <xm:sqref>B55:I55</xm:sqref>
        </x14:conditionalFormatting>
        <x14:conditionalFormatting xmlns:xm="http://schemas.microsoft.com/office/excel/2006/main">
          <x14:cfRule type="expression" priority="147" id="{966D9A25-221A-41BA-A4A6-D0E8DD8D864A}">
            <xm:f>$I$23='Data Validation'!$I$5</xm:f>
            <x14:dxf>
              <fill>
                <patternFill>
                  <bgColor theme="0"/>
                </patternFill>
              </fill>
            </x14:dxf>
          </x14:cfRule>
          <xm:sqref>I24</xm:sqref>
        </x14:conditionalFormatting>
        <x14:conditionalFormatting xmlns:xm="http://schemas.microsoft.com/office/excel/2006/main">
          <x14:cfRule type="expression" priority="40" id="{18E1D037-2E1A-400B-9AD6-ACFABC5F38FF}">
            <xm:f>$I$42='Data Validation'!$I$5</xm:f>
            <x14:dxf>
              <fill>
                <patternFill>
                  <bgColor theme="0"/>
                </patternFill>
              </fill>
              <border>
                <left style="thin">
                  <color auto="1"/>
                </left>
                <right style="thin">
                  <color auto="1"/>
                </right>
                <top style="thin">
                  <color auto="1"/>
                </top>
                <bottom style="thin">
                  <color auto="1"/>
                </bottom>
              </border>
            </x14:dxf>
          </x14:cfRule>
          <xm:sqref>I43:I48</xm:sqref>
        </x14:conditionalFormatting>
        <x14:conditionalFormatting xmlns:xm="http://schemas.microsoft.com/office/excel/2006/main">
          <x14:cfRule type="expression" priority="150" id="{270F35BC-DD61-4232-BDBD-09CCF4F20CBD}">
            <xm:f>$I$49='Data Validation'!$I$5</xm:f>
            <x14:dxf>
              <fill>
                <patternFill>
                  <bgColor theme="0"/>
                </patternFill>
              </fill>
            </x14:dxf>
          </x14:cfRule>
          <xm:sqref>I50</xm:sqref>
        </x14:conditionalFormatting>
        <x14:conditionalFormatting xmlns:xm="http://schemas.microsoft.com/office/excel/2006/main">
          <x14:cfRule type="expression" priority="149" id="{30781158-52C9-474C-9087-248B7A89FE3E}">
            <xm:f>$I$52='Data Validation'!$I$5</xm:f>
            <x14:dxf>
              <fill>
                <patternFill>
                  <bgColor theme="0"/>
                </patternFill>
              </fill>
            </x14:dxf>
          </x14:cfRule>
          <xm:sqref>I53</xm:sqref>
        </x14:conditionalFormatting>
        <x14:conditionalFormatting xmlns:xm="http://schemas.microsoft.com/office/excel/2006/main">
          <x14:cfRule type="expression" priority="91" id="{C3EC84C0-F73F-41C8-AFD7-213102863756}">
            <xm:f>$I$27='Data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J27</xm:sqref>
        </x14:conditionalFormatting>
        <x14:conditionalFormatting xmlns:xm="http://schemas.microsoft.com/office/excel/2006/main">
          <x14:cfRule type="expression" priority="75" id="{76F0C625-DA2E-4917-A12E-6CD7C32F9938}">
            <xm:f>$I$28='Data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J28</xm:sqref>
        </x14:conditionalFormatting>
        <x14:conditionalFormatting xmlns:xm="http://schemas.microsoft.com/office/excel/2006/main">
          <x14:cfRule type="expression" priority="74" id="{371E3707-233E-4236-8A96-26DCD3331CDB}">
            <xm:f>$I$29='Data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J29</xm:sqref>
        </x14:conditionalFormatting>
        <x14:conditionalFormatting xmlns:xm="http://schemas.microsoft.com/office/excel/2006/main">
          <x14:cfRule type="expression" priority="12" id="{728ACACB-D2EE-44CF-9DC8-1B0DB45D03AB}">
            <xm:f>$I$30='Data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J30</xm:sqref>
        </x14:conditionalFormatting>
        <x14:conditionalFormatting xmlns:xm="http://schemas.microsoft.com/office/excel/2006/main">
          <x14:cfRule type="expression" priority="10" id="{B51620D5-D685-4381-AE3B-A757B1534F96}">
            <xm:f>$I$31='Data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J31</xm:sqref>
        </x14:conditionalFormatting>
        <x14:conditionalFormatting xmlns:xm="http://schemas.microsoft.com/office/excel/2006/main">
          <x14:cfRule type="expression" priority="53" id="{3F7EE85C-90ED-4177-95E2-99EB8A4AEEFC}">
            <xm:f>$I$37='Data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52" id="{CF35A06E-455B-4378-BFFB-78057E89CA9B}">
            <xm:f>$I$38='Data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J38</xm:sqref>
        </x14:conditionalFormatting>
        <x14:conditionalFormatting xmlns:xm="http://schemas.microsoft.com/office/excel/2006/main">
          <x14:cfRule type="expression" priority="51" id="{262F89EA-B809-4995-905B-D1C2349DACF6}">
            <xm:f>$I$39='Data Validation'!$I$5</xm:f>
            <x14:dxf>
              <fill>
                <patternFill patternType="solid">
                  <fgColor auto="1"/>
                  <bgColor theme="2" tint="-9.9948118533890809E-2"/>
                </patternFill>
              </fill>
              <border>
                <left style="thin">
                  <color auto="1"/>
                </left>
                <right style="thin">
                  <color auto="1"/>
                </right>
                <top style="thin">
                  <color auto="1"/>
                </top>
                <bottom style="thin">
                  <color auto="1"/>
                </bottom>
                <vertical/>
                <horizontal/>
              </border>
            </x14:dxf>
          </x14:cfRule>
          <xm:sqref>J39</xm:sqref>
        </x14:conditionalFormatting>
        <x14:conditionalFormatting xmlns:xm="http://schemas.microsoft.com/office/excel/2006/main">
          <x14:cfRule type="expression" priority="50" id="{18F61C0D-5EE2-4F85-92E9-40980706466A}">
            <xm:f>$I$40='Data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J40</xm:sqref>
        </x14:conditionalFormatting>
        <x14:conditionalFormatting xmlns:xm="http://schemas.microsoft.com/office/excel/2006/main">
          <x14:cfRule type="expression" priority="49" id="{9AC69354-4D45-40CE-87F8-48F7A4F417ED}">
            <xm:f>$I$41='Data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J41</xm:sqref>
        </x14:conditionalFormatting>
        <x14:conditionalFormatting xmlns:xm="http://schemas.microsoft.com/office/excel/2006/main">
          <x14:cfRule type="expression" priority="36" id="{21513527-2DE4-4D6E-A794-40465946F24D}">
            <xm:f>$I$44='Data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J44</xm:sqref>
        </x14:conditionalFormatting>
        <x14:conditionalFormatting xmlns:xm="http://schemas.microsoft.com/office/excel/2006/main">
          <x14:cfRule type="expression" priority="35" id="{1488B142-E524-4874-8ECC-24633BD400BA}">
            <xm:f>$I$45='Data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J45</xm:sqref>
        </x14:conditionalFormatting>
        <x14:conditionalFormatting xmlns:xm="http://schemas.microsoft.com/office/excel/2006/main">
          <x14:cfRule type="expression" priority="33" id="{0719B227-A675-4151-BBBC-F001D7988D05}">
            <xm:f>'Data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14:cfRule type="expression" priority="22" id="{0A3F3894-585A-4D9D-9E64-42F3CA436305}">
            <xm:f>$I$48='Data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J48</xm:sqref>
        </x14:conditionalFormatting>
        <x14:conditionalFormatting xmlns:xm="http://schemas.microsoft.com/office/excel/2006/main">
          <x14:cfRule type="expression" priority="48" id="{92686467-8E5F-45EB-B0A4-520838AB916A}">
            <xm:f>$I$51='Data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J51</xm:sqref>
        </x14:conditionalFormatting>
        <x14:conditionalFormatting xmlns:xm="http://schemas.microsoft.com/office/excel/2006/main">
          <x14:cfRule type="expression" priority="2" id="{8BBD412F-CF30-4500-83FC-2A1C1D46AFE5}">
            <xm:f>$I$55='Data Validation'!$K$53</xm:f>
            <x14:dxf>
              <font>
                <color theme="1"/>
              </font>
              <fill>
                <patternFill>
                  <bgColor theme="2" tint="-9.9948118533890809E-2"/>
                </patternFill>
              </fill>
              <border>
                <left style="thin">
                  <color auto="1"/>
                </left>
                <right style="thin">
                  <color auto="1"/>
                </right>
                <top style="thin">
                  <color auto="1"/>
                </top>
                <bottom style="thin">
                  <color auto="1"/>
                </bottom>
              </border>
            </x14:dxf>
          </x14:cfRule>
          <x14:cfRule type="expression" priority="3" id="{E1B2E236-A037-4177-9B9F-52CCE20688B0}">
            <xm:f>$I$55='Data Validation'!$K$54</xm:f>
            <x14:dxf>
              <font>
                <color theme="1"/>
              </font>
              <fill>
                <patternFill>
                  <bgColor theme="2" tint="-9.9948118533890809E-2"/>
                </patternFill>
              </fill>
              <border>
                <left style="thin">
                  <color auto="1"/>
                </left>
                <right style="thin">
                  <color auto="1"/>
                </right>
                <top style="thin">
                  <color auto="1"/>
                </top>
                <bottom style="thin">
                  <color auto="1"/>
                </bottom>
              </border>
            </x14:dxf>
          </x14:cfRule>
          <xm:sqref>J55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 Validation'!$E$51:$E$58</xm:f>
          </x14:formula1>
          <xm:sqref>I11</xm:sqref>
        </x14:dataValidation>
        <x14:dataValidation type="list" allowBlank="1" showInputMessage="1" showErrorMessage="1" xr:uid="{3C8B5648-78F9-4348-954D-BC672E17C9DD}">
          <x14:formula1>
            <xm:f>'Data Validation'!$I$3:$I$5</xm:f>
          </x14:formula1>
          <xm:sqref>I23 I27:I31 E33:E35 G33:G35 I33:I35 I37:I42 I51:I52 I44:I45 I48:I49 I54</xm:sqref>
        </x14:dataValidation>
        <x14:dataValidation type="list" allowBlank="1" showInputMessage="1" showErrorMessage="1" xr:uid="{66F336D2-932E-4DA8-A5FF-700245409957}">
          <x14:formula1>
            <xm:f>'Data Validation'!$K$51:$K$54</xm:f>
          </x14:formula1>
          <xm:sqref>I55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8801-4F73-4B67-82A8-9A8CE55E0136}">
  <sheetPr>
    <tabColor rgb="FFFF4FFF"/>
    <pageSetUpPr fitToPage="1"/>
  </sheetPr>
  <dimension ref="A1:J71"/>
  <sheetViews>
    <sheetView showGridLines="0" showRuler="0" zoomScaleNormal="100" workbookViewId="0">
      <pane ySplit="3" topLeftCell="A4" activePane="bottomLeft" state="frozen"/>
      <selection pane="bottomLeft" activeCell="A4" sqref="A4"/>
    </sheetView>
  </sheetViews>
  <sheetFormatPr defaultColWidth="9.140625" defaultRowHeight="12.75" x14ac:dyDescent="0.2"/>
  <cols>
    <col min="1" max="1" width="3.140625" style="20" customWidth="1"/>
    <col min="2" max="2" width="3.140625" style="359" customWidth="1"/>
    <col min="3" max="3" width="3.140625" style="20" customWidth="1"/>
    <col min="4" max="4" width="17.7109375" style="20" customWidth="1"/>
    <col min="5" max="5" width="19.28515625" style="20" customWidth="1"/>
    <col min="6" max="6" width="17.5703125" style="20" bestFit="1" customWidth="1"/>
    <col min="7" max="7" width="6" style="20" customWidth="1"/>
    <col min="8" max="8" width="15.5703125" style="20" customWidth="1"/>
    <col min="9" max="9" width="19.5703125" style="20" customWidth="1"/>
    <col min="10" max="10" width="75.7109375" style="47" customWidth="1"/>
    <col min="11" max="16384" width="9.140625" style="20"/>
  </cols>
  <sheetData>
    <row r="1" spans="1:10" s="299" customFormat="1" ht="20.25" x14ac:dyDescent="0.2">
      <c r="A1" s="19"/>
      <c r="B1" s="19"/>
      <c r="C1" s="19"/>
      <c r="D1" s="19"/>
      <c r="F1" s="549"/>
      <c r="G1" s="549"/>
      <c r="H1" s="549"/>
      <c r="I1" s="537">
        <f>Gen!E10</f>
        <v>0</v>
      </c>
      <c r="J1" s="785" t="s">
        <v>608</v>
      </c>
    </row>
    <row r="2" spans="1:10" s="273" customFormat="1" ht="15" x14ac:dyDescent="0.2">
      <c r="A2" s="22"/>
      <c r="C2" s="536"/>
      <c r="D2" s="536"/>
      <c r="F2" s="591" t="s">
        <v>581</v>
      </c>
      <c r="G2" s="505"/>
      <c r="H2" s="505"/>
      <c r="I2" s="30" t="s">
        <v>578</v>
      </c>
      <c r="J2" s="786"/>
    </row>
    <row r="3" spans="1:10" s="273" customFormat="1" ht="16.5" customHeight="1" x14ac:dyDescent="0.25">
      <c r="A3" s="592"/>
      <c r="B3" s="593" t="s">
        <v>565</v>
      </c>
      <c r="C3" s="594"/>
      <c r="D3" s="594"/>
      <c r="E3" s="594"/>
      <c r="F3" s="595"/>
      <c r="G3" s="595"/>
      <c r="H3" s="595"/>
      <c r="I3" s="595"/>
      <c r="J3" s="596"/>
    </row>
    <row r="4" spans="1:10" ht="12.75" customHeight="1" x14ac:dyDescent="0.2">
      <c r="A4" s="302"/>
      <c r="B4" s="310"/>
      <c r="C4" s="300"/>
      <c r="D4" s="300"/>
      <c r="E4" s="300"/>
      <c r="F4" s="243"/>
      <c r="G4" s="243"/>
      <c r="H4" s="243"/>
      <c r="I4" s="243"/>
      <c r="J4" s="309"/>
    </row>
    <row r="5" spans="1:10" ht="20.25" x14ac:dyDescent="0.3">
      <c r="A5" s="311" t="s">
        <v>301</v>
      </c>
      <c r="B5" s="310"/>
      <c r="C5" s="300"/>
      <c r="D5" s="300"/>
      <c r="E5" s="300"/>
      <c r="F5" s="243"/>
      <c r="G5" s="243"/>
      <c r="H5" s="243"/>
      <c r="I5" s="243"/>
      <c r="J5" s="309"/>
    </row>
    <row r="6" spans="1:10" ht="15.75" x14ac:dyDescent="0.25">
      <c r="A6" s="312" t="s">
        <v>8</v>
      </c>
      <c r="B6" s="313"/>
      <c r="C6" s="243"/>
      <c r="D6" s="314"/>
      <c r="E6" s="314"/>
      <c r="F6" s="243"/>
      <c r="G6" s="243"/>
      <c r="H6" s="243"/>
      <c r="I6" s="243"/>
      <c r="J6" s="309"/>
    </row>
    <row r="7" spans="1:10" ht="14.1" customHeight="1" x14ac:dyDescent="0.2">
      <c r="A7" s="241"/>
      <c r="B7" s="334" t="s">
        <v>9</v>
      </c>
      <c r="C7" s="392" t="s">
        <v>298</v>
      </c>
      <c r="D7" s="392"/>
      <c r="E7" s="392"/>
      <c r="F7" s="392"/>
      <c r="G7" s="392"/>
      <c r="H7" s="393"/>
      <c r="I7" s="315"/>
      <c r="J7" s="309"/>
    </row>
    <row r="8" spans="1:10" ht="14.1" customHeight="1" x14ac:dyDescent="0.2">
      <c r="A8" s="241"/>
      <c r="B8" s="336"/>
      <c r="C8" s="47" t="s">
        <v>171</v>
      </c>
      <c r="D8" s="555" t="s">
        <v>25</v>
      </c>
      <c r="E8" s="555"/>
      <c r="F8" s="555"/>
      <c r="G8" s="555"/>
      <c r="H8" s="793"/>
      <c r="I8" s="794"/>
      <c r="J8" s="309"/>
    </row>
    <row r="9" spans="1:10" ht="14.1" customHeight="1" x14ac:dyDescent="0.2">
      <c r="A9" s="241"/>
      <c r="B9" s="336"/>
      <c r="C9" s="47" t="s">
        <v>192</v>
      </c>
      <c r="D9" s="689" t="s">
        <v>230</v>
      </c>
      <c r="E9" s="689"/>
      <c r="F9" s="689"/>
      <c r="G9" s="689"/>
      <c r="H9" s="690"/>
      <c r="I9" s="558"/>
      <c r="J9" s="309"/>
    </row>
    <row r="10" spans="1:10" ht="14.1" customHeight="1" x14ac:dyDescent="0.2">
      <c r="A10" s="241"/>
      <c r="B10" s="336"/>
      <c r="C10" s="47" t="s">
        <v>231</v>
      </c>
      <c r="D10" s="689" t="s">
        <v>27</v>
      </c>
      <c r="E10" s="689"/>
      <c r="F10" s="689"/>
      <c r="G10" s="689"/>
      <c r="H10" s="690"/>
      <c r="I10" s="614"/>
      <c r="J10" s="309"/>
    </row>
    <row r="11" spans="1:10" ht="14.1" customHeight="1" x14ac:dyDescent="0.2">
      <c r="A11" s="241"/>
      <c r="B11" s="336"/>
      <c r="C11" s="47" t="s">
        <v>232</v>
      </c>
      <c r="D11" s="689" t="s">
        <v>28</v>
      </c>
      <c r="E11" s="689"/>
      <c r="F11" s="689"/>
      <c r="G11" s="689"/>
      <c r="H11" s="690"/>
      <c r="I11" s="615"/>
      <c r="J11" s="309"/>
    </row>
    <row r="12" spans="1:10" ht="14.1" customHeight="1" x14ac:dyDescent="0.2">
      <c r="A12" s="241"/>
      <c r="B12" s="510"/>
      <c r="C12" s="512" t="s">
        <v>233</v>
      </c>
      <c r="D12" s="691" t="s">
        <v>308</v>
      </c>
      <c r="E12" s="691"/>
      <c r="F12" s="691"/>
      <c r="G12" s="691"/>
      <c r="H12" s="692"/>
      <c r="I12" s="558"/>
      <c r="J12" s="309"/>
    </row>
    <row r="13" spans="1:10" ht="14.1" customHeight="1" x14ac:dyDescent="0.2">
      <c r="A13" s="241"/>
      <c r="B13" s="336" t="s">
        <v>10</v>
      </c>
      <c r="C13" s="47" t="s">
        <v>587</v>
      </c>
      <c r="D13" s="47"/>
      <c r="E13" s="47"/>
      <c r="F13" s="47"/>
      <c r="G13" s="47"/>
      <c r="H13" s="515"/>
      <c r="I13" s="557"/>
      <c r="J13" s="309"/>
    </row>
    <row r="14" spans="1:10" ht="14.1" customHeight="1" x14ac:dyDescent="0.2">
      <c r="A14" s="241"/>
      <c r="B14" s="334" t="s">
        <v>11</v>
      </c>
      <c r="C14" s="392" t="s">
        <v>356</v>
      </c>
      <c r="D14" s="392"/>
      <c r="E14" s="392"/>
      <c r="F14" s="392"/>
      <c r="G14" s="392"/>
      <c r="H14" s="393"/>
      <c r="I14" s="315"/>
      <c r="J14" s="318"/>
    </row>
    <row r="15" spans="1:10" ht="14.1" customHeight="1" x14ac:dyDescent="0.2">
      <c r="A15" s="241"/>
      <c r="B15" s="336" t="s">
        <v>12</v>
      </c>
      <c r="C15" s="47" t="s">
        <v>235</v>
      </c>
      <c r="D15" s="47"/>
      <c r="E15" s="47"/>
      <c r="F15" s="47"/>
      <c r="G15" s="47"/>
      <c r="H15" s="515"/>
      <c r="I15" s="315"/>
      <c r="J15" s="318"/>
    </row>
    <row r="16" spans="1:10" ht="14.1" customHeight="1" x14ac:dyDescent="0.2">
      <c r="A16" s="241"/>
      <c r="B16" s="510" t="s">
        <v>14</v>
      </c>
      <c r="C16" s="663" t="s">
        <v>357</v>
      </c>
      <c r="D16" s="663"/>
      <c r="E16" s="663"/>
      <c r="F16" s="663"/>
      <c r="G16" s="663"/>
      <c r="H16" s="664"/>
      <c r="I16" s="315"/>
      <c r="J16" s="309" t="str">
        <f>IF(I16="Y","Please attach a list of all authorized employers.","")</f>
        <v/>
      </c>
    </row>
    <row r="17" spans="1:10" ht="14.1" customHeight="1" x14ac:dyDescent="0.2">
      <c r="A17" s="241"/>
      <c r="B17" s="510" t="s">
        <v>16</v>
      </c>
      <c r="C17" s="693" t="s">
        <v>358</v>
      </c>
      <c r="D17" s="693"/>
      <c r="E17" s="693"/>
      <c r="F17" s="693"/>
      <c r="G17" s="693"/>
      <c r="H17" s="694"/>
      <c r="I17" s="315"/>
      <c r="J17" s="318"/>
    </row>
    <row r="18" spans="1:10" x14ac:dyDescent="0.2">
      <c r="A18" s="241"/>
      <c r="B18" s="313"/>
      <c r="C18" s="243"/>
      <c r="D18" s="243"/>
      <c r="E18" s="243"/>
      <c r="F18" s="243"/>
      <c r="G18" s="243"/>
      <c r="H18" s="243"/>
      <c r="I18" s="243"/>
      <c r="J18" s="309"/>
    </row>
    <row r="19" spans="1:10" ht="14.1" customHeight="1" x14ac:dyDescent="0.25">
      <c r="A19" s="312" t="s">
        <v>297</v>
      </c>
      <c r="B19" s="313"/>
      <c r="C19" s="243"/>
      <c r="D19" s="243"/>
      <c r="E19" s="243"/>
      <c r="F19" s="243"/>
      <c r="G19" s="243"/>
      <c r="H19" s="243"/>
      <c r="I19" s="243"/>
      <c r="J19" s="319"/>
    </row>
    <row r="20" spans="1:10" ht="14.1" customHeight="1" x14ac:dyDescent="0.2">
      <c r="A20" s="241"/>
      <c r="B20" s="681" t="s">
        <v>299</v>
      </c>
      <c r="C20" s="682"/>
      <c r="D20" s="682"/>
      <c r="E20" s="682"/>
      <c r="F20" s="682"/>
      <c r="G20" s="682"/>
      <c r="H20" s="683"/>
      <c r="I20" s="673" t="s">
        <v>523</v>
      </c>
      <c r="J20" s="319"/>
    </row>
    <row r="21" spans="1:10" ht="14.1" customHeight="1" x14ac:dyDescent="0.2">
      <c r="A21" s="320"/>
      <c r="B21" s="684"/>
      <c r="C21" s="685"/>
      <c r="D21" s="685"/>
      <c r="E21" s="685"/>
      <c r="F21" s="685"/>
      <c r="G21" s="685"/>
      <c r="H21" s="686"/>
      <c r="I21" s="674"/>
      <c r="J21" s="309"/>
    </row>
    <row r="22" spans="1:10" ht="14.1" customHeight="1" x14ac:dyDescent="0.2">
      <c r="A22" s="241"/>
      <c r="B22" s="321" t="s">
        <v>9</v>
      </c>
      <c r="C22" s="562" t="s">
        <v>602</v>
      </c>
      <c r="D22" s="562"/>
      <c r="E22" s="562"/>
      <c r="F22" s="562"/>
      <c r="G22" s="562"/>
      <c r="H22" s="564" t="s">
        <v>600</v>
      </c>
      <c r="I22" s="316"/>
      <c r="J22" s="309"/>
    </row>
    <row r="23" spans="1:10" ht="14.1" customHeight="1" x14ac:dyDescent="0.2">
      <c r="A23" s="241"/>
      <c r="B23" s="322" t="s">
        <v>10</v>
      </c>
      <c r="C23" s="20" t="s">
        <v>601</v>
      </c>
      <c r="H23" s="565" t="s">
        <v>600</v>
      </c>
      <c r="I23" s="316"/>
      <c r="J23" s="309"/>
    </row>
    <row r="24" spans="1:10" ht="14.1" customHeight="1" x14ac:dyDescent="0.2">
      <c r="A24" s="241"/>
      <c r="B24" s="323" t="s">
        <v>11</v>
      </c>
      <c r="C24" s="563" t="s">
        <v>599</v>
      </c>
      <c r="D24" s="563"/>
      <c r="E24" s="563"/>
      <c r="F24" s="563"/>
      <c r="G24" s="563"/>
      <c r="H24" s="566" t="s">
        <v>600</v>
      </c>
      <c r="I24" s="316"/>
      <c r="J24" s="309"/>
    </row>
    <row r="25" spans="1:10" ht="14.1" customHeight="1" x14ac:dyDescent="0.2">
      <c r="A25" s="241"/>
      <c r="B25" s="321" t="s">
        <v>12</v>
      </c>
      <c r="C25" s="562" t="s">
        <v>598</v>
      </c>
      <c r="D25" s="562"/>
      <c r="E25" s="562"/>
      <c r="F25" s="562"/>
      <c r="G25" s="562"/>
      <c r="H25" s="564" t="s">
        <v>596</v>
      </c>
      <c r="I25" s="316"/>
      <c r="J25" s="309"/>
    </row>
    <row r="26" spans="1:10" ht="14.1" customHeight="1" x14ac:dyDescent="0.2">
      <c r="A26" s="241"/>
      <c r="B26" s="324" t="s">
        <v>14</v>
      </c>
      <c r="C26" s="563" t="s">
        <v>597</v>
      </c>
      <c r="D26" s="563"/>
      <c r="E26" s="563"/>
      <c r="F26" s="563"/>
      <c r="G26" s="563"/>
      <c r="H26" s="566" t="s">
        <v>596</v>
      </c>
      <c r="I26" s="316"/>
      <c r="J26" s="309"/>
    </row>
    <row r="27" spans="1:10" ht="14.1" customHeight="1" x14ac:dyDescent="0.2">
      <c r="A27" s="241"/>
      <c r="B27" s="37" t="s">
        <v>16</v>
      </c>
      <c r="C27" s="20" t="s">
        <v>595</v>
      </c>
      <c r="H27" s="565" t="s">
        <v>594</v>
      </c>
      <c r="I27" s="316"/>
      <c r="J27" s="309"/>
    </row>
    <row r="28" spans="1:10" ht="14.1" customHeight="1" x14ac:dyDescent="0.2">
      <c r="A28" s="241"/>
      <c r="B28" s="323" t="s">
        <v>17</v>
      </c>
      <c r="C28" s="563" t="s">
        <v>593</v>
      </c>
      <c r="D28" s="563"/>
      <c r="E28" s="563"/>
      <c r="F28" s="563"/>
      <c r="G28" s="563"/>
      <c r="H28" s="566" t="s">
        <v>594</v>
      </c>
      <c r="I28" s="316"/>
      <c r="J28" s="309"/>
    </row>
    <row r="29" spans="1:10" ht="14.1" customHeight="1" x14ac:dyDescent="0.2">
      <c r="A29" s="241"/>
      <c r="B29" s="313"/>
      <c r="C29" s="243"/>
      <c r="D29" s="243"/>
      <c r="E29" s="243"/>
      <c r="F29" s="243"/>
      <c r="G29" s="242"/>
      <c r="H29" s="130" t="s">
        <v>54</v>
      </c>
      <c r="I29" s="130">
        <f>I22+I23+I24+0.5*(I25+I26)+0.25*(I27+I28)</f>
        <v>0</v>
      </c>
      <c r="J29" s="309"/>
    </row>
    <row r="30" spans="1:10" ht="14.1" customHeight="1" x14ac:dyDescent="0.2">
      <c r="A30" s="241"/>
      <c r="B30" s="313"/>
      <c r="C30" s="243"/>
      <c r="D30" s="243"/>
      <c r="E30" s="243"/>
      <c r="F30" s="243"/>
      <c r="G30" s="243"/>
      <c r="H30" s="243"/>
      <c r="I30" s="238"/>
      <c r="J30" s="309"/>
    </row>
    <row r="31" spans="1:10" ht="14.1" customHeight="1" x14ac:dyDescent="0.25">
      <c r="A31" s="312" t="s">
        <v>237</v>
      </c>
      <c r="B31" s="313"/>
      <c r="C31" s="243"/>
      <c r="D31" s="243"/>
      <c r="E31" s="243"/>
      <c r="F31" s="243"/>
      <c r="G31" s="243"/>
      <c r="H31" s="243"/>
      <c r="I31" s="243"/>
      <c r="J31" s="309"/>
    </row>
    <row r="32" spans="1:10" ht="14.1" customHeight="1" x14ac:dyDescent="0.2">
      <c r="A32" s="241"/>
      <c r="B32" s="507" t="s">
        <v>9</v>
      </c>
      <c r="C32" s="508" t="s">
        <v>238</v>
      </c>
      <c r="D32" s="508"/>
      <c r="E32" s="508"/>
      <c r="F32" s="508"/>
      <c r="G32" s="508"/>
      <c r="H32" s="509"/>
      <c r="I32" s="556"/>
      <c r="J32" s="309"/>
    </row>
    <row r="33" spans="1:10" ht="14.1" customHeight="1" x14ac:dyDescent="0.2">
      <c r="A33" s="241"/>
      <c r="B33" s="336" t="s">
        <v>10</v>
      </c>
      <c r="C33" s="665" t="s">
        <v>531</v>
      </c>
      <c r="D33" s="665"/>
      <c r="E33" s="665"/>
      <c r="F33" s="665"/>
      <c r="G33" s="665"/>
      <c r="H33" s="665"/>
      <c r="I33" s="666"/>
      <c r="J33" s="309"/>
    </row>
    <row r="34" spans="1:10" ht="14.1" customHeight="1" x14ac:dyDescent="0.2">
      <c r="A34" s="241"/>
      <c r="B34" s="336"/>
      <c r="C34" s="47" t="s">
        <v>171</v>
      </c>
      <c r="D34" s="47" t="s">
        <v>242</v>
      </c>
      <c r="E34" s="47"/>
      <c r="F34" s="47"/>
      <c r="G34" s="47"/>
      <c r="H34" s="47"/>
      <c r="I34" s="331"/>
      <c r="J34" s="309"/>
    </row>
    <row r="35" spans="1:10" ht="14.1" customHeight="1" x14ac:dyDescent="0.2">
      <c r="A35" s="241"/>
      <c r="B35" s="336"/>
      <c r="C35" s="47" t="s">
        <v>192</v>
      </c>
      <c r="D35" s="47" t="s">
        <v>243</v>
      </c>
      <c r="E35" s="47"/>
      <c r="F35" s="47"/>
      <c r="G35" s="47"/>
      <c r="H35" s="47"/>
      <c r="I35" s="331"/>
      <c r="J35" s="309"/>
    </row>
    <row r="36" spans="1:10" ht="14.1" customHeight="1" x14ac:dyDescent="0.2">
      <c r="A36" s="241"/>
      <c r="B36" s="336"/>
      <c r="C36" s="47" t="s">
        <v>231</v>
      </c>
      <c r="D36" s="47" t="s">
        <v>244</v>
      </c>
      <c r="E36" s="47"/>
      <c r="F36" s="47"/>
      <c r="G36" s="47"/>
      <c r="H36" s="47"/>
      <c r="I36" s="331"/>
      <c r="J36" s="309"/>
    </row>
    <row r="37" spans="1:10" ht="14.1" customHeight="1" x14ac:dyDescent="0.2">
      <c r="A37" s="241"/>
      <c r="B37" s="336"/>
      <c r="C37" s="47" t="s">
        <v>232</v>
      </c>
      <c r="D37" s="47" t="s">
        <v>245</v>
      </c>
      <c r="E37" s="47"/>
      <c r="F37" s="47"/>
      <c r="G37" s="47"/>
      <c r="H37" s="47"/>
      <c r="I37" s="331"/>
      <c r="J37" s="309"/>
    </row>
    <row r="38" spans="1:10" ht="27.95" customHeight="1" x14ac:dyDescent="0.2">
      <c r="A38" s="241"/>
      <c r="B38" s="334" t="s">
        <v>11</v>
      </c>
      <c r="C38" s="667" t="s">
        <v>246</v>
      </c>
      <c r="D38" s="667"/>
      <c r="E38" s="667"/>
      <c r="F38" s="667"/>
      <c r="G38" s="667"/>
      <c r="H38" s="668"/>
      <c r="I38" s="315"/>
      <c r="J38" s="318"/>
    </row>
    <row r="39" spans="1:10" ht="14.1" customHeight="1" x14ac:dyDescent="0.2">
      <c r="A39" s="241"/>
      <c r="B39" s="334" t="s">
        <v>12</v>
      </c>
      <c r="C39" s="667" t="s">
        <v>425</v>
      </c>
      <c r="D39" s="667"/>
      <c r="E39" s="667"/>
      <c r="F39" s="667"/>
      <c r="G39" s="667"/>
      <c r="H39" s="668"/>
      <c r="I39" s="332"/>
      <c r="J39" s="318"/>
    </row>
    <row r="40" spans="1:10" ht="14.1" customHeight="1" x14ac:dyDescent="0.2">
      <c r="A40" s="241"/>
      <c r="B40" s="510"/>
      <c r="C40" s="663" t="s">
        <v>426</v>
      </c>
      <c r="D40" s="663"/>
      <c r="E40" s="663"/>
      <c r="F40" s="663"/>
      <c r="G40" s="663"/>
      <c r="H40" s="664"/>
      <c r="I40" s="559"/>
      <c r="J40" s="309"/>
    </row>
    <row r="41" spans="1:10" ht="14.1" customHeight="1" x14ac:dyDescent="0.2">
      <c r="A41" s="241"/>
      <c r="B41" s="510" t="s">
        <v>14</v>
      </c>
      <c r="C41" s="663" t="s">
        <v>247</v>
      </c>
      <c r="D41" s="663"/>
      <c r="E41" s="663"/>
      <c r="F41" s="663"/>
      <c r="G41" s="663"/>
      <c r="H41" s="664"/>
      <c r="I41" s="315"/>
      <c r="J41" s="318"/>
    </row>
    <row r="42" spans="1:10" ht="14.1" customHeight="1" x14ac:dyDescent="0.2">
      <c r="A42" s="241"/>
      <c r="B42" s="334" t="s">
        <v>16</v>
      </c>
      <c r="C42" s="665" t="s">
        <v>421</v>
      </c>
      <c r="D42" s="665"/>
      <c r="E42" s="665"/>
      <c r="F42" s="665"/>
      <c r="G42" s="665"/>
      <c r="H42" s="665"/>
      <c r="I42" s="666"/>
      <c r="J42" s="309"/>
    </row>
    <row r="43" spans="1:10" ht="14.1" customHeight="1" x14ac:dyDescent="0.2">
      <c r="A43" s="241"/>
      <c r="B43" s="336"/>
      <c r="C43" s="47" t="s">
        <v>171</v>
      </c>
      <c r="D43" s="47" t="s">
        <v>248</v>
      </c>
      <c r="E43" s="47"/>
      <c r="F43" s="47"/>
      <c r="G43" s="47"/>
      <c r="H43" s="47"/>
      <c r="I43" s="331"/>
      <c r="J43" s="309"/>
    </row>
    <row r="44" spans="1:10" ht="14.1" customHeight="1" x14ac:dyDescent="0.2">
      <c r="A44" s="241"/>
      <c r="B44" s="336"/>
      <c r="C44" s="47" t="s">
        <v>192</v>
      </c>
      <c r="D44" s="47" t="s">
        <v>249</v>
      </c>
      <c r="E44" s="47"/>
      <c r="F44" s="47"/>
      <c r="G44" s="511"/>
      <c r="H44" s="511"/>
      <c r="I44" s="331"/>
      <c r="J44" s="309"/>
    </row>
    <row r="45" spans="1:10" ht="14.1" customHeight="1" x14ac:dyDescent="0.2">
      <c r="A45" s="241"/>
      <c r="B45" s="336"/>
      <c r="C45" s="47" t="s">
        <v>231</v>
      </c>
      <c r="D45" s="47" t="s">
        <v>250</v>
      </c>
      <c r="E45" s="47"/>
      <c r="F45" s="47"/>
      <c r="G45" s="47"/>
      <c r="H45" s="47"/>
      <c r="I45" s="331"/>
      <c r="J45" s="309"/>
    </row>
    <row r="46" spans="1:10" ht="14.1" customHeight="1" x14ac:dyDescent="0.2">
      <c r="A46" s="241"/>
      <c r="B46" s="510"/>
      <c r="C46" s="512" t="s">
        <v>232</v>
      </c>
      <c r="D46" s="512" t="s">
        <v>251</v>
      </c>
      <c r="E46" s="512"/>
      <c r="F46" s="512"/>
      <c r="G46" s="512"/>
      <c r="H46" s="512"/>
      <c r="I46" s="331"/>
      <c r="J46" s="309"/>
    </row>
    <row r="47" spans="1:10" ht="14.1" customHeight="1" x14ac:dyDescent="0.2">
      <c r="A47" s="241"/>
      <c r="B47" s="507" t="s">
        <v>17</v>
      </c>
      <c r="C47" s="508" t="s">
        <v>485</v>
      </c>
      <c r="D47" s="508"/>
      <c r="E47" s="508"/>
      <c r="F47" s="508"/>
      <c r="G47" s="508"/>
      <c r="H47" s="509"/>
      <c r="I47" s="335"/>
      <c r="J47" s="309"/>
    </row>
    <row r="48" spans="1:10" ht="14.1" customHeight="1" x14ac:dyDescent="0.2">
      <c r="A48" s="241"/>
      <c r="B48" s="336" t="s">
        <v>18</v>
      </c>
      <c r="C48" s="665" t="s">
        <v>421</v>
      </c>
      <c r="D48" s="665"/>
      <c r="E48" s="665"/>
      <c r="F48" s="665"/>
      <c r="G48" s="665"/>
      <c r="H48" s="665"/>
      <c r="I48" s="666"/>
      <c r="J48" s="309"/>
    </row>
    <row r="49" spans="1:10" ht="14.1" customHeight="1" x14ac:dyDescent="0.2">
      <c r="A49" s="241"/>
      <c r="B49" s="336"/>
      <c r="C49" s="47" t="s">
        <v>171</v>
      </c>
      <c r="D49" s="47" t="s">
        <v>253</v>
      </c>
      <c r="E49" s="47"/>
      <c r="F49" s="47"/>
      <c r="G49" s="47"/>
      <c r="H49" s="47"/>
      <c r="I49" s="331"/>
      <c r="J49" s="309"/>
    </row>
    <row r="50" spans="1:10" ht="14.1" customHeight="1" x14ac:dyDescent="0.2">
      <c r="A50" s="241"/>
      <c r="B50" s="336"/>
      <c r="C50" s="47" t="s">
        <v>192</v>
      </c>
      <c r="D50" s="47" t="s">
        <v>254</v>
      </c>
      <c r="E50" s="47"/>
      <c r="F50" s="47"/>
      <c r="G50" s="47"/>
      <c r="H50" s="47"/>
      <c r="I50" s="331"/>
      <c r="J50" s="309"/>
    </row>
    <row r="51" spans="1:10" ht="14.1" customHeight="1" x14ac:dyDescent="0.2">
      <c r="A51" s="241"/>
      <c r="B51" s="510"/>
      <c r="C51" s="512" t="s">
        <v>231</v>
      </c>
      <c r="D51" s="512" t="s">
        <v>255</v>
      </c>
      <c r="E51" s="512"/>
      <c r="F51" s="512"/>
      <c r="G51" s="512"/>
      <c r="H51" s="512"/>
      <c r="I51" s="331"/>
      <c r="J51" s="309"/>
    </row>
    <row r="52" spans="1:10" ht="14.1" customHeight="1" x14ac:dyDescent="0.2">
      <c r="A52" s="245"/>
      <c r="B52" s="325"/>
      <c r="C52" s="246"/>
      <c r="D52" s="246"/>
      <c r="E52" s="246"/>
      <c r="F52" s="246"/>
      <c r="G52" s="246"/>
      <c r="H52" s="246"/>
      <c r="I52" s="246"/>
      <c r="J52" s="326"/>
    </row>
    <row r="53" spans="1:10" ht="14.1" customHeight="1" x14ac:dyDescent="0.2">
      <c r="A53" s="327"/>
      <c r="B53" s="328"/>
      <c r="C53" s="238"/>
      <c r="D53" s="238"/>
      <c r="E53" s="238"/>
      <c r="F53" s="238"/>
      <c r="G53" s="238"/>
      <c r="H53" s="238"/>
      <c r="I53" s="238"/>
      <c r="J53" s="329"/>
    </row>
    <row r="54" spans="1:10" ht="14.1" customHeight="1" x14ac:dyDescent="0.25">
      <c r="A54" s="312" t="s">
        <v>256</v>
      </c>
      <c r="B54" s="313"/>
      <c r="C54" s="243"/>
      <c r="D54" s="243"/>
      <c r="E54" s="243"/>
      <c r="F54" s="243"/>
      <c r="G54" s="243"/>
      <c r="H54" s="243"/>
      <c r="I54" s="243"/>
      <c r="J54" s="309"/>
    </row>
    <row r="55" spans="1:10" ht="14.1" customHeight="1" x14ac:dyDescent="0.2">
      <c r="A55" s="241"/>
      <c r="B55" s="334" t="s">
        <v>9</v>
      </c>
      <c r="C55" s="392" t="s">
        <v>257</v>
      </c>
      <c r="D55" s="392"/>
      <c r="E55" s="392"/>
      <c r="F55" s="392"/>
      <c r="G55" s="392"/>
      <c r="H55" s="393"/>
      <c r="I55" s="331"/>
      <c r="J55" s="318"/>
    </row>
    <row r="56" spans="1:10" ht="14.1" customHeight="1" x14ac:dyDescent="0.2">
      <c r="A56" s="241"/>
      <c r="B56" s="510" t="s">
        <v>10</v>
      </c>
      <c r="C56" s="512" t="s">
        <v>258</v>
      </c>
      <c r="D56" s="512"/>
      <c r="E56" s="512"/>
      <c r="F56" s="512"/>
      <c r="G56" s="512"/>
      <c r="H56" s="513"/>
      <c r="I56" s="331"/>
      <c r="J56" s="318"/>
    </row>
    <row r="57" spans="1:10" ht="14.1" customHeight="1" x14ac:dyDescent="0.2">
      <c r="A57" s="241"/>
      <c r="B57" s="334" t="s">
        <v>11</v>
      </c>
      <c r="C57" s="392" t="s">
        <v>590</v>
      </c>
      <c r="D57" s="392"/>
      <c r="E57" s="392"/>
      <c r="F57" s="392"/>
      <c r="G57" s="392"/>
      <c r="H57" s="393"/>
      <c r="I57" s="138"/>
      <c r="J57" s="309"/>
    </row>
    <row r="58" spans="1:10" ht="14.1" customHeight="1" x14ac:dyDescent="0.2">
      <c r="A58" s="241"/>
      <c r="B58" s="510" t="s">
        <v>12</v>
      </c>
      <c r="C58" s="512" t="s">
        <v>589</v>
      </c>
      <c r="D58" s="512"/>
      <c r="E58" s="512"/>
      <c r="F58" s="512"/>
      <c r="G58" s="512"/>
      <c r="H58" s="513"/>
      <c r="I58" s="138"/>
      <c r="J58" s="309"/>
    </row>
    <row r="59" spans="1:10" ht="14.1" customHeight="1" x14ac:dyDescent="0.2">
      <c r="A59" s="241"/>
      <c r="B59" s="337" t="s">
        <v>14</v>
      </c>
      <c r="C59" s="667" t="s">
        <v>405</v>
      </c>
      <c r="D59" s="667"/>
      <c r="E59" s="667"/>
      <c r="F59" s="667"/>
      <c r="G59" s="667"/>
      <c r="H59" s="668"/>
      <c r="I59" s="331"/>
      <c r="J59" s="318"/>
    </row>
    <row r="60" spans="1:10" ht="14.1" customHeight="1" x14ac:dyDescent="0.2">
      <c r="A60" s="241"/>
      <c r="B60" s="337"/>
      <c r="C60" s="663" t="s">
        <v>406</v>
      </c>
      <c r="D60" s="663"/>
      <c r="E60" s="663"/>
      <c r="F60" s="795"/>
      <c r="G60" s="795"/>
      <c r="H60" s="795"/>
      <c r="I60" s="795"/>
      <c r="J60" s="309"/>
    </row>
    <row r="61" spans="1:10" ht="14.1" customHeight="1" x14ac:dyDescent="0.2">
      <c r="A61" s="241"/>
      <c r="B61" s="514" t="s">
        <v>16</v>
      </c>
      <c r="C61" s="47" t="s">
        <v>591</v>
      </c>
      <c r="D61" s="47"/>
      <c r="E61" s="47"/>
      <c r="F61" s="392"/>
      <c r="G61" s="392"/>
      <c r="H61" s="392"/>
      <c r="I61" s="560"/>
      <c r="J61" s="309"/>
    </row>
    <row r="62" spans="1:10" ht="14.1" customHeight="1" x14ac:dyDescent="0.2">
      <c r="A62" s="241"/>
      <c r="B62" s="336"/>
      <c r="C62" s="47" t="s">
        <v>171</v>
      </c>
      <c r="D62" s="47" t="s">
        <v>261</v>
      </c>
      <c r="E62" s="47"/>
      <c r="F62" s="47"/>
      <c r="G62" s="47"/>
      <c r="H62" s="47"/>
      <c r="I62" s="138"/>
      <c r="J62" s="309"/>
    </row>
    <row r="63" spans="1:10" ht="14.1" customHeight="1" x14ac:dyDescent="0.2">
      <c r="A63" s="241"/>
      <c r="B63" s="336"/>
      <c r="C63" s="47" t="s">
        <v>192</v>
      </c>
      <c r="D63" s="47" t="s">
        <v>262</v>
      </c>
      <c r="E63" s="47"/>
      <c r="F63" s="47"/>
      <c r="G63" s="47"/>
      <c r="H63" s="47"/>
      <c r="I63" s="138"/>
      <c r="J63" s="309"/>
    </row>
    <row r="64" spans="1:10" ht="14.1" customHeight="1" x14ac:dyDescent="0.2">
      <c r="A64" s="241"/>
      <c r="B64" s="336"/>
      <c r="C64" s="47" t="s">
        <v>231</v>
      </c>
      <c r="D64" s="47" t="s">
        <v>263</v>
      </c>
      <c r="E64" s="47"/>
      <c r="F64" s="47"/>
      <c r="G64" s="47"/>
      <c r="H64" s="47"/>
      <c r="I64" s="138"/>
      <c r="J64" s="309"/>
    </row>
    <row r="65" spans="1:10" ht="14.1" customHeight="1" x14ac:dyDescent="0.2">
      <c r="A65" s="241"/>
      <c r="B65" s="336"/>
      <c r="C65" s="47" t="s">
        <v>232</v>
      </c>
      <c r="D65" s="47" t="s">
        <v>264</v>
      </c>
      <c r="E65" s="47"/>
      <c r="F65" s="47"/>
      <c r="G65" s="47"/>
      <c r="H65" s="47"/>
      <c r="I65" s="138"/>
      <c r="J65" s="309"/>
    </row>
    <row r="66" spans="1:10" ht="14.1" customHeight="1" x14ac:dyDescent="0.2">
      <c r="A66" s="241"/>
      <c r="B66" s="510"/>
      <c r="C66" s="512" t="s">
        <v>233</v>
      </c>
      <c r="D66" s="512" t="s">
        <v>265</v>
      </c>
      <c r="E66" s="512"/>
      <c r="F66" s="512"/>
      <c r="G66" s="512"/>
      <c r="H66" s="512"/>
      <c r="I66" s="138"/>
      <c r="J66" s="309"/>
    </row>
    <row r="67" spans="1:10" ht="15.75" x14ac:dyDescent="0.25">
      <c r="A67" s="312"/>
      <c r="B67" s="313"/>
      <c r="C67" s="243"/>
      <c r="D67" s="243"/>
      <c r="E67" s="243"/>
      <c r="F67" s="243"/>
      <c r="G67" s="243"/>
      <c r="H67" s="243"/>
      <c r="I67" s="243"/>
      <c r="J67" s="309"/>
    </row>
    <row r="68" spans="1:10" ht="15.75" x14ac:dyDescent="0.25">
      <c r="A68" s="312" t="s">
        <v>224</v>
      </c>
      <c r="B68" s="313"/>
      <c r="C68" s="243"/>
      <c r="D68" s="243"/>
      <c r="E68" s="243"/>
      <c r="F68" s="243"/>
      <c r="G68" s="243"/>
      <c r="H68" s="243"/>
      <c r="I68" s="243"/>
      <c r="J68" s="309"/>
    </row>
    <row r="69" spans="1:10" s="341" customFormat="1" ht="42" customHeight="1" x14ac:dyDescent="0.2">
      <c r="A69" s="241"/>
      <c r="B69" s="340" t="s">
        <v>9</v>
      </c>
      <c r="C69" s="667" t="s">
        <v>359</v>
      </c>
      <c r="D69" s="667"/>
      <c r="E69" s="667"/>
      <c r="F69" s="667"/>
      <c r="G69" s="667"/>
      <c r="H69" s="667"/>
      <c r="I69" s="331"/>
      <c r="J69" s="309" t="str">
        <f>IF(I69="y","Please attach a narrative summary with details and status.","")</f>
        <v/>
      </c>
    </row>
    <row r="70" spans="1:10" ht="42" customHeight="1" x14ac:dyDescent="0.2">
      <c r="A70" s="342"/>
      <c r="B70" s="343" t="s">
        <v>10</v>
      </c>
      <c r="C70" s="663" t="s">
        <v>266</v>
      </c>
      <c r="D70" s="663"/>
      <c r="E70" s="663"/>
      <c r="F70" s="663"/>
      <c r="G70" s="663"/>
      <c r="H70" s="663"/>
      <c r="I70" s="331"/>
      <c r="J70" s="344" t="str">
        <f>IF(I70="y","Please attach a narrative summary with details.","")</f>
        <v/>
      </c>
    </row>
    <row r="71" spans="1:10" ht="14.1" customHeight="1" x14ac:dyDescent="0.2">
      <c r="A71" s="245"/>
      <c r="B71" s="325"/>
      <c r="C71" s="246"/>
      <c r="D71" s="246"/>
      <c r="E71" s="246"/>
      <c r="F71" s="246"/>
      <c r="G71" s="246"/>
      <c r="H71" s="246"/>
      <c r="I71" s="246"/>
      <c r="J71" s="326"/>
    </row>
  </sheetData>
  <sheetProtection selectLockedCells="1"/>
  <mergeCells count="22">
    <mergeCell ref="J1:J2"/>
    <mergeCell ref="C69:H69"/>
    <mergeCell ref="C70:H70"/>
    <mergeCell ref="C39:H39"/>
    <mergeCell ref="C40:H40"/>
    <mergeCell ref="C41:H41"/>
    <mergeCell ref="C42:I42"/>
    <mergeCell ref="C48:I48"/>
    <mergeCell ref="C59:H59"/>
    <mergeCell ref="C33:I33"/>
    <mergeCell ref="C38:H38"/>
    <mergeCell ref="H8:I8"/>
    <mergeCell ref="C60:E60"/>
    <mergeCell ref="F60:I60"/>
    <mergeCell ref="I20:I21"/>
    <mergeCell ref="B20:H21"/>
    <mergeCell ref="D12:H12"/>
    <mergeCell ref="C16:H16"/>
    <mergeCell ref="C17:H17"/>
    <mergeCell ref="D9:H9"/>
    <mergeCell ref="D10:H10"/>
    <mergeCell ref="D11:H11"/>
  </mergeCells>
  <conditionalFormatting sqref="H8 I9:I13 F60:I60">
    <cfRule type="containsBlanks" dxfId="250" priority="49">
      <formula>LEN(TRIM(F8))=0</formula>
    </cfRule>
  </conditionalFormatting>
  <conditionalFormatting sqref="H8:I8 I9:I13 I22:I28 I32 I40 I47 I57:I58 F60 I62:I66">
    <cfRule type="notContainsBlanks" dxfId="249" priority="3">
      <formula>LEN(TRIM(F8))&gt;0</formula>
    </cfRule>
  </conditionalFormatting>
  <conditionalFormatting sqref="I7">
    <cfRule type="containsText" dxfId="248" priority="89" operator="containsText" text="Y">
      <formula>NOT(ISERROR(SEARCH("Y",I7)))</formula>
    </cfRule>
    <cfRule type="containsText" dxfId="247" priority="90" operator="containsText" text="N">
      <formula>NOT(ISERROR(SEARCH("N",I7)))</formula>
    </cfRule>
    <cfRule type="containsBlanks" dxfId="246" priority="91">
      <formula>LEN(TRIM(I7))=0</formula>
    </cfRule>
  </conditionalFormatting>
  <conditionalFormatting sqref="I14:I17">
    <cfRule type="containsText" dxfId="245" priority="74" operator="containsText" text="Y">
      <formula>NOT(ISERROR(SEARCH("Y",I14)))</formula>
    </cfRule>
    <cfRule type="containsText" dxfId="244" priority="75" operator="containsText" text="N">
      <formula>NOT(ISERROR(SEARCH("N",I14)))</formula>
    </cfRule>
    <cfRule type="containsBlanks" dxfId="243" priority="76">
      <formula>LEN(TRIM(I14))=0</formula>
    </cfRule>
  </conditionalFormatting>
  <conditionalFormatting sqref="I22:I28">
    <cfRule type="containsBlanks" dxfId="239" priority="72">
      <formula>LEN(TRIM(I22))=0</formula>
    </cfRule>
    <cfRule type="containsBlanks" dxfId="238" priority="73">
      <formula>LEN(TRIM(I22))=0</formula>
    </cfRule>
  </conditionalFormatting>
  <conditionalFormatting sqref="I32">
    <cfRule type="containsBlanks" dxfId="237" priority="71">
      <formula>LEN(TRIM(I32))=0</formula>
    </cfRule>
  </conditionalFormatting>
  <conditionalFormatting sqref="I34:I41">
    <cfRule type="containsBlanks" dxfId="236" priority="70">
      <formula>LEN(TRIM(I34))=0</formula>
    </cfRule>
    <cfRule type="containsText" dxfId="235" priority="69" operator="containsText" text="N">
      <formula>NOT(ISERROR(SEARCH("N",I34)))</formula>
    </cfRule>
    <cfRule type="containsText" dxfId="234" priority="68" operator="containsText" text="Y">
      <formula>NOT(ISERROR(SEARCH("Y",I34)))</formula>
    </cfRule>
  </conditionalFormatting>
  <conditionalFormatting sqref="I43:I46">
    <cfRule type="containsText" dxfId="233" priority="66" operator="containsText" text="N">
      <formula>NOT(ISERROR(SEARCH("N",I43)))</formula>
    </cfRule>
    <cfRule type="containsText" dxfId="232" priority="65" operator="containsText" text="Y">
      <formula>NOT(ISERROR(SEARCH("Y",I43)))</formula>
    </cfRule>
  </conditionalFormatting>
  <conditionalFormatting sqref="I43:I47">
    <cfRule type="containsBlanks" dxfId="231" priority="67">
      <formula>LEN(TRIM(I43))=0</formula>
    </cfRule>
  </conditionalFormatting>
  <conditionalFormatting sqref="I49:I51">
    <cfRule type="containsBlanks" dxfId="230" priority="48">
      <formula>LEN(TRIM(I49))=0</formula>
    </cfRule>
    <cfRule type="containsText" dxfId="229" priority="47" operator="containsText" text="N">
      <formula>NOT(ISERROR(SEARCH("N",I49)))</formula>
    </cfRule>
    <cfRule type="containsText" dxfId="228" priority="46" operator="containsText" text="Y">
      <formula>NOT(ISERROR(SEARCH("Y",I49)))</formula>
    </cfRule>
  </conditionalFormatting>
  <conditionalFormatting sqref="I55:I56">
    <cfRule type="containsText" dxfId="227" priority="63" operator="containsText" text="N">
      <formula>NOT(ISERROR(SEARCH("N",I55)))</formula>
    </cfRule>
    <cfRule type="containsText" dxfId="226" priority="62" operator="containsText" text="Y">
      <formula>NOT(ISERROR(SEARCH("Y",I55)))</formula>
    </cfRule>
  </conditionalFormatting>
  <conditionalFormatting sqref="I55:I58">
    <cfRule type="containsBlanks" dxfId="225" priority="64">
      <formula>LEN(TRIM(I55))=0</formula>
    </cfRule>
  </conditionalFormatting>
  <conditionalFormatting sqref="I59">
    <cfRule type="containsText" dxfId="224" priority="50" operator="containsText" text="Y">
      <formula>NOT(ISERROR(SEARCH("Y",I59)))</formula>
    </cfRule>
    <cfRule type="containsBlanks" dxfId="223" priority="52">
      <formula>LEN(TRIM(I59))=0</formula>
    </cfRule>
    <cfRule type="containsText" dxfId="222" priority="51" operator="containsText" text="N">
      <formula>NOT(ISERROR(SEARCH("N",I59)))</formula>
    </cfRule>
  </conditionalFormatting>
  <conditionalFormatting sqref="I62">
    <cfRule type="expression" dxfId="221" priority="92">
      <formula>$I$62&lt;=TODAY()-1825</formula>
    </cfRule>
  </conditionalFormatting>
  <conditionalFormatting sqref="I62:I66">
    <cfRule type="containsBlanks" dxfId="220" priority="41">
      <formula>LEN(TRIM(I62))=0</formula>
    </cfRule>
  </conditionalFormatting>
  <conditionalFormatting sqref="I63">
    <cfRule type="expression" dxfId="219" priority="45">
      <formula>$I$63&lt;=TODAY()-1825</formula>
    </cfRule>
  </conditionalFormatting>
  <conditionalFormatting sqref="I64">
    <cfRule type="expression" dxfId="218" priority="44">
      <formula>$I$64&lt;=TODAY()-1825</formula>
    </cfRule>
  </conditionalFormatting>
  <conditionalFormatting sqref="I65">
    <cfRule type="expression" dxfId="217" priority="43">
      <formula>$I$65&lt;=TODAY()-1825</formula>
    </cfRule>
  </conditionalFormatting>
  <conditionalFormatting sqref="I66">
    <cfRule type="expression" dxfId="216" priority="42">
      <formula>$I$66&lt;=TODAY()-1825</formula>
    </cfRule>
  </conditionalFormatting>
  <conditionalFormatting sqref="I69:I70">
    <cfRule type="containsText" dxfId="215" priority="59" operator="containsText" text="Y">
      <formula>NOT(ISERROR(SEARCH("Y",I69)))</formula>
    </cfRule>
    <cfRule type="containsText" dxfId="214" priority="60" operator="containsText" text="N">
      <formula>NOT(ISERROR(SEARCH("N",I69)))</formula>
    </cfRule>
    <cfRule type="containsBlanks" dxfId="213" priority="61">
      <formula>LEN(TRIM(I69))=0</formula>
    </cfRule>
  </conditionalFormatting>
  <printOptions horizontalCentered="1"/>
  <pageMargins left="0.25" right="0.25" top="0.25" bottom="0.25" header="0.25" footer="0.25"/>
  <pageSetup scale="74" fitToHeight="0" orientation="landscape" r:id="rId1"/>
  <headerFooter alignWithMargins="0"/>
  <rowBreaks count="1" manualBreakCount="1">
    <brk id="52"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9" id="{7968954A-75F6-412B-8333-C59AC5D2E325}">
            <xm:f>Gen!$E$54='Data Validation'!$I$5</xm:f>
            <x14:dxf>
              <font>
                <color theme="0" tint="-4.9989318521683403E-2"/>
              </font>
              <fill>
                <patternFill>
                  <bgColor theme="0" tint="-4.9989318521683403E-2"/>
                </patternFill>
              </fill>
              <border>
                <left/>
                <right/>
                <top/>
                <bottom/>
                <vertical/>
                <horizontal/>
              </border>
            </x14:dxf>
          </x14:cfRule>
          <xm:sqref>A4:J71</xm:sqref>
        </x14:conditionalFormatting>
        <x14:conditionalFormatting xmlns:xm="http://schemas.microsoft.com/office/excel/2006/main">
          <x14:cfRule type="expression" priority="7" id="{C1064F59-BA74-452C-BEA4-32127EFE6008}">
            <xm:f>Gen!$E$54='Data Validation'!$I$5</xm:f>
            <x14:dxf>
              <font>
                <color theme="1"/>
              </font>
            </x14:dxf>
          </x14:cfRule>
          <xm:sqref>B3</xm:sqref>
        </x14:conditionalFormatting>
        <x14:conditionalFormatting xmlns:xm="http://schemas.microsoft.com/office/excel/2006/main">
          <x14:cfRule type="expression" priority="40" id="{E63F6B80-D6C0-4DA7-B077-F0B80C9F15B1}">
            <xm:f>$I$7='Data Validation'!$I$5</xm:f>
            <x14:dxf>
              <font>
                <color theme="0" tint="-4.9989318521683403E-2"/>
              </font>
              <fill>
                <patternFill>
                  <bgColor theme="0" tint="-4.9989318521683403E-2"/>
                </patternFill>
              </fill>
              <border>
                <left/>
                <right/>
                <top/>
                <bottom/>
                <vertical/>
                <horizontal/>
              </border>
            </x14:dxf>
          </x14:cfRule>
          <xm:sqref>B8:H8 B9:I12</xm:sqref>
        </x14:conditionalFormatting>
        <x14:conditionalFormatting xmlns:xm="http://schemas.microsoft.com/office/excel/2006/main">
          <x14:cfRule type="expression" priority="1" id="{906EF590-5B55-4465-A66D-AFF26C8E8A3C}">
            <xm:f>$I$15='Data Validation'!$I$5</xm:f>
            <x14:dxf>
              <font>
                <color theme="0" tint="-4.9989318521683403E-2"/>
              </font>
              <fill>
                <patternFill>
                  <bgColor theme="0" tint="-4.9989318521683403E-2"/>
                </patternFill>
              </fill>
            </x14:dxf>
          </x14:cfRule>
          <xm:sqref>B16:I16</xm:sqref>
        </x14:conditionalFormatting>
        <x14:conditionalFormatting xmlns:xm="http://schemas.microsoft.com/office/excel/2006/main">
          <x14:cfRule type="expression" priority="20" id="{6C1CBC96-87E5-4D75-9FF5-BFCB7ECCC2CE}">
            <xm:f>$I$59='Data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border>
            </x14:dxf>
          </x14:cfRule>
          <xm:sqref>C60:I60</xm:sqref>
        </x14:conditionalFormatting>
        <x14:conditionalFormatting xmlns:xm="http://schemas.microsoft.com/office/excel/2006/main">
          <x14:cfRule type="expression" priority="2" id="{07DA0661-2392-4309-9EF4-AD8641C9AA8F}">
            <xm:f>$I$14='Data Validation'!$I$5</xm:f>
            <x14:dxf>
              <font>
                <color theme="0" tint="-4.9989318521683403E-2"/>
              </font>
              <fill>
                <patternFill>
                  <bgColor theme="0" tint="-4.9989318521683403E-2"/>
                </patternFill>
              </fill>
            </x14:dxf>
          </x14:cfRule>
          <x14:cfRule type="expression" priority="5" id="{B5363DD5-3ED3-4490-BBE2-8EEF339DA603}">
            <xm:f>$I$14='Data Validation'!$I$5</xm:f>
            <x14:dxf>
              <fill>
                <patternFill>
                  <bgColor theme="0"/>
                </patternFill>
              </fill>
            </x14:dxf>
          </x14:cfRule>
          <xm:sqref>I15:I16</xm:sqref>
        </x14:conditionalFormatting>
        <x14:conditionalFormatting xmlns:xm="http://schemas.microsoft.com/office/excel/2006/main">
          <x14:cfRule type="expression" priority="4" id="{1DA06096-0E8F-4E75-A3E8-850B74D79115}">
            <xm:f>$I$15='Data Validation'!$I$5</xm:f>
            <x14:dxf>
              <fill>
                <patternFill>
                  <bgColor theme="0"/>
                </patternFill>
              </fill>
            </x14:dxf>
          </x14:cfRule>
          <xm:sqref>I16</xm:sqref>
        </x14:conditionalFormatting>
        <x14:conditionalFormatting xmlns:xm="http://schemas.microsoft.com/office/excel/2006/main">
          <x14:cfRule type="expression" priority="39" id="{088C69A3-D53A-49D4-9DB9-8B99A91FB30B}">
            <xm:f>$I$14='Data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J14</xm:sqref>
        </x14:conditionalFormatting>
        <x14:conditionalFormatting xmlns:xm="http://schemas.microsoft.com/office/excel/2006/main">
          <x14:cfRule type="expression" priority="38" id="{83CA40BA-3F0F-4744-AE5A-AB49E226A5BD}">
            <xm:f>$I$15='Data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J15</xm:sqref>
        </x14:conditionalFormatting>
        <x14:conditionalFormatting xmlns:xm="http://schemas.microsoft.com/office/excel/2006/main">
          <x14:cfRule type="expression" priority="37" id="{3DB9DA9A-6241-423A-9E73-EF2861754CE2}">
            <xm:f>$I$16='Data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J16</xm:sqref>
        </x14:conditionalFormatting>
        <x14:conditionalFormatting xmlns:xm="http://schemas.microsoft.com/office/excel/2006/main">
          <x14:cfRule type="expression" priority="36" id="{DF527E64-EDF5-43A0-B43E-5254C086A576}">
            <xm:f>$I$17='Data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J17</xm:sqref>
        </x14:conditionalFormatting>
        <x14:conditionalFormatting xmlns:xm="http://schemas.microsoft.com/office/excel/2006/main">
          <x14:cfRule type="expression" priority="35" id="{F025E46E-6324-4755-9B97-58CD4C217864}">
            <xm:f>$I$34='Data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J34</xm:sqref>
        </x14:conditionalFormatting>
        <x14:conditionalFormatting xmlns:xm="http://schemas.microsoft.com/office/excel/2006/main">
          <x14:cfRule type="expression" priority="33" id="{76CDD133-10FA-4649-A16C-EED28E5FD45E}">
            <xm:f>$I$35='Data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J35</xm:sqref>
        </x14:conditionalFormatting>
        <x14:conditionalFormatting xmlns:xm="http://schemas.microsoft.com/office/excel/2006/main">
          <x14:cfRule type="expression" priority="32" id="{4855C147-C28C-4344-BE42-E60708AD17BE}">
            <xm:f>$I$36='Data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J36</xm:sqref>
        </x14:conditionalFormatting>
        <x14:conditionalFormatting xmlns:xm="http://schemas.microsoft.com/office/excel/2006/main">
          <x14:cfRule type="expression" priority="31" id="{0A10F199-5AD1-4FD1-9EE0-1E8C9A433309}">
            <xm:f>$I$37='Data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29" id="{60169CBE-B958-4BD2-B5AA-A2A221ADA1F7}">
            <xm:f>$I$38='Data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J38</xm:sqref>
        </x14:conditionalFormatting>
        <x14:conditionalFormatting xmlns:xm="http://schemas.microsoft.com/office/excel/2006/main">
          <x14:cfRule type="expression" priority="27" id="{540E4D27-C03A-40D5-BF23-B390C5C02914}">
            <xm:f>$I$39='Data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J39</xm:sqref>
        </x14:conditionalFormatting>
        <x14:conditionalFormatting xmlns:xm="http://schemas.microsoft.com/office/excel/2006/main">
          <x14:cfRule type="expression" priority="26" id="{479A0E38-F69B-43B3-BA58-DC710CBE753F}">
            <xm:f>$I$41='Data Validation'!$I$5</xm:f>
            <x14:dxf>
              <font>
                <color auto="1"/>
              </font>
              <fill>
                <patternFill>
                  <bgColor theme="2" tint="-9.9948118533890809E-2"/>
                </patternFill>
              </fill>
              <border>
                <left style="thin">
                  <color auto="1"/>
                </left>
                <right style="thin">
                  <color auto="1"/>
                </right>
                <top style="thin">
                  <color auto="1"/>
                </top>
                <bottom style="thin">
                  <color auto="1"/>
                </bottom>
                <vertical/>
                <horizontal/>
              </border>
            </x14:dxf>
          </x14:cfRule>
          <xm:sqref>J41</xm:sqref>
        </x14:conditionalFormatting>
        <x14:conditionalFormatting xmlns:xm="http://schemas.microsoft.com/office/excel/2006/main">
          <x14:cfRule type="expression" priority="25" id="{392FC603-C590-4F23-949D-C053A745C403}">
            <xm:f>$I$55='Data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J55</xm:sqref>
        </x14:conditionalFormatting>
        <x14:conditionalFormatting xmlns:xm="http://schemas.microsoft.com/office/excel/2006/main">
          <x14:cfRule type="expression" priority="23" id="{5F1A6D70-B1A3-497D-9283-E5755988CDB6}">
            <xm:f>$I$56='Data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J56</xm:sqref>
        </x14:conditionalFormatting>
        <x14:conditionalFormatting xmlns:xm="http://schemas.microsoft.com/office/excel/2006/main">
          <x14:cfRule type="expression" priority="21" id="{B593791A-6DD0-42CA-B226-FF8D3339D676}">
            <xm:f>$I$59='Data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J59</xm:sqref>
        </x14:conditionalFormatting>
        <x14:conditionalFormatting xmlns:xm="http://schemas.microsoft.com/office/excel/2006/main">
          <x14:cfRule type="expression" priority="18" id="{12DB223E-37FF-40BA-B621-5C34E337A274}">
            <xm:f>$I$69='Data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J69</xm:sqref>
        </x14:conditionalFormatting>
        <x14:conditionalFormatting xmlns:xm="http://schemas.microsoft.com/office/excel/2006/main">
          <x14:cfRule type="expression" priority="17" id="{6D2332EF-B68C-401D-B3FE-0AAC51D7ADAB}">
            <xm:f>$I$70='Data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J70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3C3F188-F963-4743-A1CA-C22831C6F866}">
          <x14:formula1>
            <xm:f>'Data Validation'!$I$3:$I$5</xm:f>
          </x14:formula1>
          <xm:sqref>I7 I14:I17 I34:I39 I41 I55:I56 I59 I69:I70</xm:sqref>
        </x14:dataValidation>
        <x14:dataValidation type="list" allowBlank="1" showInputMessage="1" showErrorMessage="1" xr:uid="{751E4DED-692B-4BD0-91AB-F5444D287736}">
          <x14:formula1>
            <xm:f>'Data Validation'!$C$62:$C$67</xm:f>
          </x14:formula1>
          <xm:sqref>I32</xm:sqref>
        </x14:dataValidation>
        <x14:dataValidation type="list" allowBlank="1" showInputMessage="1" showErrorMessage="1" xr:uid="{5DC012DE-E5A9-46FA-9F86-D1E9E4D5DD56}">
          <x14:formula1>
            <xm:f>'Data Validation'!$I$51:$I$53</xm:f>
          </x14:formula1>
          <xm:sqref>I43:I46 I49:I51</xm:sqref>
        </x14:dataValidation>
        <x14:dataValidation type="list" allowBlank="1" showInputMessage="1" showErrorMessage="1" xr:uid="{7762C8EE-0497-47BC-A610-63577445DF2D}">
          <x14:formula1>
            <xm:f>'Data Validation'!$E$62:$E$66</xm:f>
          </x14:formula1>
          <xm:sqref>I47</xm:sqref>
        </x14:dataValidation>
        <x14:dataValidation type="list" allowBlank="1" showInputMessage="1" showErrorMessage="1" xr:uid="{79766B0C-D908-4AFE-844C-3AA0C77C91CC}">
          <x14:formula1>
            <xm:f>'Data Validation'!$A$2:$A$21</xm:f>
          </x14:formula1>
          <xm:sqref>I58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035D-C57D-4A9B-82E4-C39E5D9214D1}">
  <sheetPr>
    <tabColor rgb="FFFF4FFF"/>
    <pageSetUpPr fitToPage="1"/>
  </sheetPr>
  <dimension ref="A1:M10"/>
  <sheetViews>
    <sheetView showGridLines="0" showRuler="0" zoomScaleNormal="100" workbookViewId="0">
      <pane ySplit="4" topLeftCell="A5" activePane="bottomLeft" state="frozen"/>
      <selection pane="bottomLeft" activeCell="A5" sqref="A5"/>
    </sheetView>
  </sheetViews>
  <sheetFormatPr defaultColWidth="9.140625" defaultRowHeight="12.75" x14ac:dyDescent="0.2"/>
  <cols>
    <col min="1" max="1" width="3.28515625" customWidth="1"/>
    <col min="2" max="2" width="5.140625" customWidth="1"/>
    <col min="3" max="3" width="4.7109375" customWidth="1"/>
    <col min="4" max="4" width="9.140625" customWidth="1"/>
    <col min="6" max="6" width="13" customWidth="1"/>
    <col min="12" max="12" width="9.85546875" customWidth="1"/>
    <col min="13" max="13" width="3.28515625" customWidth="1"/>
  </cols>
  <sheetData>
    <row r="1" spans="1:13" ht="23.25" x14ac:dyDescent="0.3">
      <c r="B1" s="484"/>
      <c r="C1" s="484"/>
      <c r="D1" s="484"/>
      <c r="E1" s="484"/>
      <c r="F1" s="20"/>
      <c r="G1" s="547"/>
      <c r="H1" s="547"/>
      <c r="I1" s="547"/>
      <c r="M1" s="537">
        <f>Gen!E10</f>
        <v>0</v>
      </c>
    </row>
    <row r="2" spans="1:13" s="484" customFormat="1" ht="20.25" x14ac:dyDescent="0.3">
      <c r="B2" s="22"/>
      <c r="C2" s="273"/>
      <c r="D2" s="536"/>
      <c r="E2" s="536"/>
      <c r="F2" s="273"/>
      <c r="G2" s="590" t="s">
        <v>582</v>
      </c>
      <c r="H2" s="505"/>
      <c r="I2" s="505"/>
      <c r="K2" s="490"/>
      <c r="L2" s="490"/>
      <c r="M2" s="30" t="s">
        <v>578</v>
      </c>
    </row>
    <row r="3" spans="1:13" s="3" customFormat="1" ht="15" customHeight="1" x14ac:dyDescent="0.2">
      <c r="A3" s="285"/>
      <c r="B3" s="796" t="s">
        <v>565</v>
      </c>
      <c r="C3" s="796"/>
      <c r="D3" s="796"/>
      <c r="E3" s="796"/>
      <c r="F3" s="796"/>
      <c r="G3" s="796"/>
      <c r="H3" s="796"/>
      <c r="I3" s="796"/>
      <c r="J3" s="796"/>
      <c r="K3" s="796"/>
      <c r="L3" s="796"/>
      <c r="M3" s="797"/>
    </row>
    <row r="4" spans="1:13" s="3" customFormat="1" ht="15" customHeight="1" x14ac:dyDescent="0.2">
      <c r="A4" s="168"/>
      <c r="B4" s="798"/>
      <c r="C4" s="798"/>
      <c r="D4" s="798"/>
      <c r="E4" s="798"/>
      <c r="F4" s="798"/>
      <c r="G4" s="798"/>
      <c r="H4" s="798"/>
      <c r="I4" s="798"/>
      <c r="J4" s="798"/>
      <c r="K4" s="798"/>
      <c r="L4" s="798"/>
      <c r="M4" s="799"/>
    </row>
    <row r="5" spans="1:13" s="3" customFormat="1" ht="15.75" x14ac:dyDescent="0.2">
      <c r="A5" s="168"/>
      <c r="B5" s="526"/>
      <c r="C5" s="527"/>
      <c r="D5" s="527"/>
      <c r="E5" s="527"/>
      <c r="F5" s="527"/>
      <c r="G5" s="527"/>
      <c r="H5" s="527"/>
      <c r="I5" s="527"/>
      <c r="J5" s="527"/>
      <c r="K5" s="527"/>
      <c r="L5" s="527"/>
      <c r="M5" s="170"/>
    </row>
    <row r="6" spans="1:13" s="3" customFormat="1" ht="14.25" x14ac:dyDescent="0.2">
      <c r="A6" s="168"/>
      <c r="B6" s="635" t="s">
        <v>561</v>
      </c>
      <c r="C6" s="636"/>
      <c r="D6" s="636"/>
      <c r="E6" s="636"/>
      <c r="F6" s="636"/>
      <c r="G6" s="636"/>
      <c r="H6" s="636"/>
      <c r="I6" s="636"/>
      <c r="J6" s="636"/>
      <c r="K6" s="637"/>
      <c r="L6" s="528"/>
      <c r="M6" s="170"/>
    </row>
    <row r="7" spans="1:13" s="3" customFormat="1" ht="15.75" x14ac:dyDescent="0.2">
      <c r="A7" s="168"/>
      <c r="B7" s="526"/>
      <c r="C7" s="527"/>
      <c r="D7" s="527"/>
      <c r="E7" s="527"/>
      <c r="F7" s="527"/>
      <c r="G7" s="527"/>
      <c r="H7" s="527"/>
      <c r="I7" s="527"/>
      <c r="J7" s="527"/>
      <c r="K7" s="527"/>
      <c r="L7" s="527"/>
      <c r="M7" s="170"/>
    </row>
    <row r="8" spans="1:13" s="3" customFormat="1" ht="15.75" x14ac:dyDescent="0.2">
      <c r="A8" s="168"/>
      <c r="B8" s="526"/>
      <c r="C8" s="527"/>
      <c r="D8" s="527"/>
      <c r="E8" s="527"/>
      <c r="F8" s="527"/>
      <c r="G8" s="527"/>
      <c r="H8" s="527"/>
      <c r="I8" s="527"/>
      <c r="J8" s="527"/>
      <c r="K8" s="527"/>
      <c r="L8" s="527"/>
      <c r="M8" s="170"/>
    </row>
    <row r="9" spans="1:13" s="3" customFormat="1" ht="15.75" x14ac:dyDescent="0.2">
      <c r="A9" s="168"/>
      <c r="B9" s="526"/>
      <c r="C9" s="527"/>
      <c r="D9" s="527"/>
      <c r="E9" s="527"/>
      <c r="F9" s="527"/>
      <c r="G9" s="527"/>
      <c r="H9" s="527"/>
      <c r="I9" s="527"/>
      <c r="J9" s="527"/>
      <c r="K9" s="527"/>
      <c r="L9" s="527"/>
      <c r="M9" s="170"/>
    </row>
    <row r="10" spans="1:13" x14ac:dyDescent="0.2">
      <c r="A10" s="181"/>
      <c r="B10" s="182"/>
      <c r="C10" s="182"/>
      <c r="D10" s="182"/>
      <c r="E10" s="182"/>
      <c r="F10" s="182"/>
      <c r="G10" s="182"/>
      <c r="H10" s="182"/>
      <c r="I10" s="182"/>
      <c r="J10" s="182"/>
      <c r="K10" s="182"/>
      <c r="L10" s="182"/>
      <c r="M10" s="183"/>
    </row>
  </sheetData>
  <sheetProtection selectLockedCells="1"/>
  <mergeCells count="2">
    <mergeCell ref="B6:K6"/>
    <mergeCell ref="B3:M4"/>
  </mergeCells>
  <conditionalFormatting sqref="L6">
    <cfRule type="notContainsBlanks" dxfId="193" priority="1">
      <formula>LEN(TRIM(L6))&gt;0</formula>
    </cfRule>
    <cfRule type="containsBlanks" dxfId="192" priority="8">
      <formula>LEN(TRIM(L6))=0</formula>
    </cfRule>
  </conditionalFormatting>
  <printOptions horizontalCentered="1"/>
  <pageMargins left="0.25" right="0.25" top="0.25" bottom="0.25" header="0.3" footer="0.3"/>
  <pageSetup scale="9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A29394A3-8B79-43EB-BC99-2FA111531D7C}">
            <xm:f>Gen!$E$55='Data Validation'!$I$5</xm:f>
            <x14:dxf>
              <font>
                <color theme="1"/>
              </font>
              <fill>
                <patternFill>
                  <bgColor theme="0" tint="-4.9989318521683403E-2"/>
                </patternFill>
              </fill>
              <border>
                <left/>
                <right/>
                <top/>
                <bottom/>
                <vertical/>
                <horizontal/>
              </border>
            </x14:dxf>
          </x14:cfRule>
          <x14:cfRule type="expression" priority="5" id="{E87C6DD7-C30B-42AC-A4C4-54136EEF4103}">
            <xm:f>Gen!$E$54='Data Validation'!$I$65</xm:f>
            <x14:dxf>
              <font>
                <color theme="1"/>
              </font>
              <fill>
                <patternFill>
                  <bgColor theme="0" tint="-4.9989318521683403E-2"/>
                </patternFill>
              </fill>
              <border>
                <left/>
                <right/>
                <top/>
                <bottom/>
                <vertical/>
                <horizontal/>
              </border>
            </x14:dxf>
          </x14:cfRule>
          <xm:sqref>B3</xm:sqref>
        </x14:conditionalFormatting>
        <x14:conditionalFormatting xmlns:xm="http://schemas.microsoft.com/office/excel/2006/main">
          <x14:cfRule type="expression" priority="2" id="{44C1223E-36D7-430A-A89D-73695B028C17}">
            <xm:f>Gen!$E$55='Data Validation'!$I$5</xm:f>
            <x14:dxf>
              <font>
                <color theme="0" tint="-4.9989318521683403E-2"/>
              </font>
              <fill>
                <patternFill>
                  <bgColor theme="0" tint="-4.9989318521683403E-2"/>
                </patternFill>
              </fill>
              <border>
                <left/>
                <right/>
                <top/>
                <bottom/>
                <vertical/>
                <horizontal/>
              </border>
            </x14:dxf>
          </x14:cfRule>
          <xm:sqref>B6:L6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69EA-C270-44EC-B8A9-56DA6D8B32DB}">
  <sheetPr>
    <tabColor rgb="FFFFFF00"/>
    <pageSetUpPr fitToPage="1"/>
  </sheetPr>
  <dimension ref="A1:J312"/>
  <sheetViews>
    <sheetView showGridLines="0" zoomScaleNormal="100" zoomScalePageLayoutView="115" workbookViewId="0">
      <pane ySplit="11" topLeftCell="A12" activePane="bottomLeft" state="frozen"/>
      <selection pane="bottomLeft" activeCell="A12" sqref="A12"/>
    </sheetView>
  </sheetViews>
  <sheetFormatPr defaultColWidth="9.140625" defaultRowHeight="12.75" x14ac:dyDescent="0.2"/>
  <cols>
    <col min="1" max="1" width="8.42578125" style="20" customWidth="1"/>
    <col min="2" max="2" width="6.140625" style="20" customWidth="1"/>
    <col min="3" max="3" width="36.140625" style="20" customWidth="1"/>
    <col min="4" max="4" width="8.5703125" style="20" customWidth="1"/>
    <col min="5" max="5" width="24" style="20" bestFit="1" customWidth="1"/>
    <col min="6" max="6" width="13.28515625" style="20" customWidth="1"/>
    <col min="7" max="7" width="25" style="20" customWidth="1"/>
    <col min="8" max="8" width="17.85546875" style="133" customWidth="1"/>
    <col min="9" max="9" width="4.7109375" style="20" customWidth="1"/>
    <col min="10" max="16384" width="9.140625" style="20"/>
  </cols>
  <sheetData>
    <row r="1" spans="1:10" ht="23.25" x14ac:dyDescent="0.3">
      <c r="A1"/>
      <c r="B1" s="484"/>
      <c r="H1" s="537">
        <f>Gen!E10</f>
        <v>0</v>
      </c>
      <c r="I1" s="547"/>
      <c r="J1"/>
    </row>
    <row r="2" spans="1:10" ht="20.25" x14ac:dyDescent="0.3">
      <c r="A2" s="484"/>
      <c r="B2" s="22"/>
      <c r="C2" s="273"/>
      <c r="D2" s="598" t="s">
        <v>583</v>
      </c>
      <c r="E2" s="538"/>
      <c r="F2" s="273"/>
      <c r="H2" s="30" t="s">
        <v>578</v>
      </c>
      <c r="I2" s="505"/>
      <c r="J2" s="484"/>
    </row>
    <row r="3" spans="1:10" s="273" customFormat="1" ht="15" x14ac:dyDescent="0.25">
      <c r="A3" s="597" t="s">
        <v>617</v>
      </c>
      <c r="B3" s="597"/>
      <c r="C3" s="597"/>
      <c r="D3" s="597"/>
      <c r="E3" s="597"/>
      <c r="H3" s="30"/>
      <c r="I3" s="505"/>
      <c r="J3" s="22"/>
    </row>
    <row r="4" spans="1:10" ht="15.6" customHeight="1" x14ac:dyDescent="0.2">
      <c r="A4" s="816" t="s">
        <v>441</v>
      </c>
      <c r="B4" s="816"/>
      <c r="C4" s="816"/>
      <c r="D4" s="816"/>
      <c r="E4" s="816" t="s">
        <v>135</v>
      </c>
      <c r="F4" s="816"/>
      <c r="G4" s="817" t="s">
        <v>137</v>
      </c>
      <c r="H4" s="817"/>
    </row>
    <row r="5" spans="1:10" ht="14.25" customHeight="1" x14ac:dyDescent="0.2">
      <c r="A5" s="803" t="s">
        <v>584</v>
      </c>
      <c r="B5" s="803"/>
      <c r="C5" s="803"/>
      <c r="D5" s="803"/>
      <c r="E5" s="130" t="s">
        <v>460</v>
      </c>
      <c r="F5" s="130">
        <f>COUNTIF(D12:D312,"B")</f>
        <v>0</v>
      </c>
      <c r="G5" s="810">
        <f>SUM(F12:F312)</f>
        <v>0</v>
      </c>
      <c r="H5" s="811"/>
    </row>
    <row r="6" spans="1:10" ht="14.25" customHeight="1" x14ac:dyDescent="0.2">
      <c r="A6" s="803"/>
      <c r="B6" s="803"/>
      <c r="C6" s="803"/>
      <c r="D6" s="803"/>
      <c r="E6" s="130" t="s">
        <v>461</v>
      </c>
      <c r="F6" s="130">
        <f>COUNTIF(D12:D312,"P")</f>
        <v>0</v>
      </c>
      <c r="G6" s="812"/>
      <c r="H6" s="813"/>
      <c r="I6" s="131"/>
    </row>
    <row r="7" spans="1:10" ht="12.75" customHeight="1" x14ac:dyDescent="0.2">
      <c r="A7" s="800"/>
      <c r="B7" s="801"/>
      <c r="C7" s="801"/>
      <c r="D7" s="802"/>
      <c r="E7" s="130" t="s">
        <v>462</v>
      </c>
      <c r="F7" s="130">
        <f>COUNTIF(D12:D312,"T")</f>
        <v>0</v>
      </c>
      <c r="G7" s="814"/>
      <c r="H7" s="815"/>
    </row>
    <row r="8" spans="1:10" ht="12.75" customHeight="1" x14ac:dyDescent="0.2">
      <c r="A8" s="803" t="s">
        <v>585</v>
      </c>
      <c r="B8" s="803"/>
      <c r="C8" s="803"/>
      <c r="D8" s="803"/>
      <c r="E8" s="132" t="s">
        <v>463</v>
      </c>
      <c r="F8" s="130">
        <f>COUNTIF(D12:D312,"Tr")</f>
        <v>0</v>
      </c>
      <c r="G8" s="804" t="s">
        <v>519</v>
      </c>
      <c r="H8" s="805"/>
      <c r="I8" s="131"/>
    </row>
    <row r="9" spans="1:10" ht="15" customHeight="1" x14ac:dyDescent="0.2">
      <c r="A9" s="803"/>
      <c r="B9" s="803"/>
      <c r="C9" s="803"/>
      <c r="D9" s="803"/>
      <c r="E9" s="132" t="s">
        <v>487</v>
      </c>
      <c r="F9" s="132">
        <f>SUM(F5:F8)</f>
        <v>0</v>
      </c>
      <c r="G9" s="806"/>
      <c r="H9" s="807"/>
      <c r="I9" s="131"/>
    </row>
    <row r="10" spans="1:10" ht="25.5" x14ac:dyDescent="0.2">
      <c r="A10" s="803"/>
      <c r="B10" s="803"/>
      <c r="C10" s="803"/>
      <c r="D10" s="803"/>
      <c r="E10" s="132" t="s">
        <v>518</v>
      </c>
      <c r="F10" s="132">
        <f>COUNTIF(F12:F312,"&gt;0")</f>
        <v>0</v>
      </c>
      <c r="G10" s="808"/>
      <c r="H10" s="809"/>
      <c r="I10" s="131"/>
    </row>
    <row r="11" spans="1:10" s="137" customFormat="1" ht="25.5" x14ac:dyDescent="0.2">
      <c r="A11" s="134" t="s">
        <v>138</v>
      </c>
      <c r="B11" s="135" t="s">
        <v>139</v>
      </c>
      <c r="C11" s="134" t="s">
        <v>140</v>
      </c>
      <c r="D11" s="134" t="s">
        <v>135</v>
      </c>
      <c r="E11" s="134" t="s">
        <v>141</v>
      </c>
      <c r="F11" s="136" t="s">
        <v>142</v>
      </c>
      <c r="G11" s="134" t="s">
        <v>304</v>
      </c>
      <c r="H11" s="548" t="s">
        <v>517</v>
      </c>
    </row>
    <row r="12" spans="1:10" x14ac:dyDescent="0.2">
      <c r="A12" s="138">
        <v>1</v>
      </c>
      <c r="B12" s="139"/>
      <c r="C12" s="140"/>
      <c r="D12" s="141"/>
      <c r="E12" s="141"/>
      <c r="F12" s="386"/>
      <c r="G12" s="141"/>
      <c r="H12" s="141"/>
    </row>
    <row r="13" spans="1:10" ht="13.5" customHeight="1" x14ac:dyDescent="0.2">
      <c r="A13" s="138">
        <v>2</v>
      </c>
      <c r="B13" s="139"/>
      <c r="C13" s="140"/>
      <c r="D13" s="141"/>
      <c r="E13" s="141"/>
      <c r="F13" s="386"/>
      <c r="G13" s="141"/>
      <c r="H13" s="141"/>
    </row>
    <row r="14" spans="1:10" ht="13.5" customHeight="1" x14ac:dyDescent="0.2">
      <c r="A14" s="138">
        <v>3</v>
      </c>
      <c r="B14" s="139"/>
      <c r="C14" s="140"/>
      <c r="D14" s="141"/>
      <c r="E14" s="141"/>
      <c r="F14" s="386"/>
      <c r="G14" s="141"/>
      <c r="H14" s="141"/>
    </row>
    <row r="15" spans="1:10" ht="13.5" customHeight="1" x14ac:dyDescent="0.2">
      <c r="A15" s="138">
        <v>4</v>
      </c>
      <c r="B15" s="139"/>
      <c r="C15" s="140"/>
      <c r="D15" s="141"/>
      <c r="E15" s="141"/>
      <c r="F15" s="386"/>
      <c r="G15" s="141"/>
      <c r="H15" s="141"/>
    </row>
    <row r="16" spans="1:10" ht="13.5" customHeight="1" x14ac:dyDescent="0.2">
      <c r="A16" s="138">
        <v>5</v>
      </c>
      <c r="B16" s="139"/>
      <c r="C16" s="140"/>
      <c r="D16" s="141"/>
      <c r="E16" s="141"/>
      <c r="F16" s="386"/>
      <c r="G16" s="141"/>
      <c r="H16" s="141"/>
    </row>
    <row r="17" spans="1:8" ht="13.5" customHeight="1" x14ac:dyDescent="0.2">
      <c r="A17" s="138">
        <v>6</v>
      </c>
      <c r="B17" s="139"/>
      <c r="C17" s="140"/>
      <c r="D17" s="141"/>
      <c r="E17" s="141"/>
      <c r="F17" s="386"/>
      <c r="G17" s="141"/>
      <c r="H17" s="141"/>
    </row>
    <row r="18" spans="1:8" ht="13.5" customHeight="1" x14ac:dyDescent="0.2">
      <c r="A18" s="138">
        <v>7</v>
      </c>
      <c r="B18" s="139"/>
      <c r="C18" s="140"/>
      <c r="D18" s="141"/>
      <c r="E18" s="141"/>
      <c r="F18" s="386"/>
      <c r="G18" s="141"/>
      <c r="H18" s="141"/>
    </row>
    <row r="19" spans="1:8" ht="13.5" customHeight="1" x14ac:dyDescent="0.2">
      <c r="A19" s="138">
        <v>8</v>
      </c>
      <c r="B19" s="139"/>
      <c r="C19" s="140"/>
      <c r="D19" s="141"/>
      <c r="E19" s="141"/>
      <c r="F19" s="386"/>
      <c r="G19" s="141"/>
      <c r="H19" s="141"/>
    </row>
    <row r="20" spans="1:8" ht="13.5" customHeight="1" x14ac:dyDescent="0.2">
      <c r="A20" s="138">
        <v>9</v>
      </c>
      <c r="B20" s="139"/>
      <c r="C20" s="140"/>
      <c r="D20" s="141"/>
      <c r="E20" s="141"/>
      <c r="F20" s="386"/>
      <c r="G20" s="141"/>
      <c r="H20" s="141"/>
    </row>
    <row r="21" spans="1:8" ht="13.5" customHeight="1" x14ac:dyDescent="0.2">
      <c r="A21" s="138">
        <v>10</v>
      </c>
      <c r="B21" s="139"/>
      <c r="C21" s="140"/>
      <c r="D21" s="141"/>
      <c r="E21" s="141"/>
      <c r="F21" s="386"/>
      <c r="G21" s="141"/>
      <c r="H21" s="141"/>
    </row>
    <row r="22" spans="1:8" ht="13.5" customHeight="1" x14ac:dyDescent="0.2">
      <c r="A22" s="138">
        <v>11</v>
      </c>
      <c r="B22" s="139"/>
      <c r="C22" s="140"/>
      <c r="D22" s="141"/>
      <c r="E22" s="141"/>
      <c r="F22" s="386"/>
      <c r="G22" s="141"/>
      <c r="H22" s="141"/>
    </row>
    <row r="23" spans="1:8" ht="13.5" customHeight="1" x14ac:dyDescent="0.2">
      <c r="A23" s="138">
        <v>12</v>
      </c>
      <c r="B23" s="139"/>
      <c r="C23" s="140"/>
      <c r="D23" s="141"/>
      <c r="E23" s="141"/>
      <c r="F23" s="386"/>
      <c r="G23" s="141"/>
      <c r="H23" s="141"/>
    </row>
    <row r="24" spans="1:8" ht="13.5" customHeight="1" x14ac:dyDescent="0.2">
      <c r="A24" s="138">
        <v>13</v>
      </c>
      <c r="B24" s="139"/>
      <c r="C24" s="140"/>
      <c r="D24" s="141"/>
      <c r="E24" s="141"/>
      <c r="F24" s="386"/>
      <c r="G24" s="141"/>
      <c r="H24" s="141"/>
    </row>
    <row r="25" spans="1:8" ht="13.5" customHeight="1" x14ac:dyDescent="0.2">
      <c r="A25" s="138">
        <v>14</v>
      </c>
      <c r="B25" s="139"/>
      <c r="C25" s="140"/>
      <c r="D25" s="141"/>
      <c r="E25" s="141"/>
      <c r="F25" s="386"/>
      <c r="G25" s="141"/>
      <c r="H25" s="141"/>
    </row>
    <row r="26" spans="1:8" ht="13.5" customHeight="1" x14ac:dyDescent="0.2">
      <c r="A26" s="138">
        <v>15</v>
      </c>
      <c r="B26" s="139"/>
      <c r="C26" s="140"/>
      <c r="D26" s="141"/>
      <c r="E26" s="141"/>
      <c r="F26" s="386"/>
      <c r="G26" s="141"/>
      <c r="H26" s="141"/>
    </row>
    <row r="27" spans="1:8" ht="13.5" customHeight="1" x14ac:dyDescent="0.2">
      <c r="A27" s="138">
        <v>16</v>
      </c>
      <c r="B27" s="139"/>
      <c r="C27" s="140"/>
      <c r="D27" s="141"/>
      <c r="E27" s="141"/>
      <c r="F27" s="386"/>
      <c r="G27" s="141"/>
      <c r="H27" s="141"/>
    </row>
    <row r="28" spans="1:8" ht="13.5" customHeight="1" x14ac:dyDescent="0.2">
      <c r="A28" s="138">
        <v>17</v>
      </c>
      <c r="B28" s="139"/>
      <c r="C28" s="140"/>
      <c r="D28" s="141"/>
      <c r="E28" s="141"/>
      <c r="F28" s="386"/>
      <c r="G28" s="141"/>
      <c r="H28" s="141"/>
    </row>
    <row r="29" spans="1:8" ht="13.5" customHeight="1" x14ac:dyDescent="0.2">
      <c r="A29" s="138">
        <v>18</v>
      </c>
      <c r="B29" s="139"/>
      <c r="C29" s="140"/>
      <c r="D29" s="141"/>
      <c r="E29" s="141"/>
      <c r="F29" s="386"/>
      <c r="G29" s="141"/>
      <c r="H29" s="141"/>
    </row>
    <row r="30" spans="1:8" ht="13.5" customHeight="1" x14ac:dyDescent="0.2">
      <c r="A30" s="138">
        <v>19</v>
      </c>
      <c r="B30" s="139"/>
      <c r="C30" s="140"/>
      <c r="D30" s="141"/>
      <c r="E30" s="141"/>
      <c r="F30" s="386"/>
      <c r="G30" s="141"/>
      <c r="H30" s="141"/>
    </row>
    <row r="31" spans="1:8" ht="13.5" customHeight="1" x14ac:dyDescent="0.2">
      <c r="A31" s="138">
        <v>20</v>
      </c>
      <c r="B31" s="139"/>
      <c r="C31" s="140"/>
      <c r="D31" s="141"/>
      <c r="E31" s="141"/>
      <c r="F31" s="386"/>
      <c r="G31" s="141"/>
      <c r="H31" s="141"/>
    </row>
    <row r="32" spans="1:8" ht="13.5" customHeight="1" x14ac:dyDescent="0.2">
      <c r="A32" s="138">
        <v>21</v>
      </c>
      <c r="B32" s="139"/>
      <c r="C32" s="140"/>
      <c r="D32" s="141"/>
      <c r="E32" s="141"/>
      <c r="F32" s="386"/>
      <c r="G32" s="141"/>
      <c r="H32" s="141"/>
    </row>
    <row r="33" spans="1:8" ht="13.5" customHeight="1" x14ac:dyDescent="0.2">
      <c r="A33" s="138">
        <v>22</v>
      </c>
      <c r="B33" s="139"/>
      <c r="C33" s="140"/>
      <c r="D33" s="141"/>
      <c r="E33" s="141"/>
      <c r="F33" s="386"/>
      <c r="G33" s="141"/>
      <c r="H33" s="141"/>
    </row>
    <row r="34" spans="1:8" ht="13.5" customHeight="1" x14ac:dyDescent="0.2">
      <c r="A34" s="138">
        <v>23</v>
      </c>
      <c r="B34" s="139"/>
      <c r="C34" s="140"/>
      <c r="D34" s="141"/>
      <c r="E34" s="141"/>
      <c r="F34" s="386"/>
      <c r="G34" s="141"/>
      <c r="H34" s="141"/>
    </row>
    <row r="35" spans="1:8" ht="13.5" customHeight="1" x14ac:dyDescent="0.2">
      <c r="A35" s="138">
        <v>24</v>
      </c>
      <c r="B35" s="139"/>
      <c r="C35" s="140"/>
      <c r="D35" s="141"/>
      <c r="E35" s="141"/>
      <c r="F35" s="386"/>
      <c r="G35" s="141"/>
      <c r="H35" s="141"/>
    </row>
    <row r="36" spans="1:8" ht="13.5" customHeight="1" x14ac:dyDescent="0.2">
      <c r="A36" s="138">
        <v>25</v>
      </c>
      <c r="B36" s="139"/>
      <c r="C36" s="140"/>
      <c r="D36" s="141"/>
      <c r="E36" s="141"/>
      <c r="F36" s="386"/>
      <c r="G36" s="141"/>
      <c r="H36" s="141"/>
    </row>
    <row r="37" spans="1:8" ht="13.5" customHeight="1" x14ac:dyDescent="0.2">
      <c r="A37" s="138">
        <v>26</v>
      </c>
      <c r="B37" s="139"/>
      <c r="C37" s="140"/>
      <c r="D37" s="141"/>
      <c r="E37" s="141"/>
      <c r="F37" s="386"/>
      <c r="G37" s="141"/>
      <c r="H37" s="141"/>
    </row>
    <row r="38" spans="1:8" ht="13.5" customHeight="1" x14ac:dyDescent="0.2">
      <c r="A38" s="138">
        <v>27</v>
      </c>
      <c r="B38" s="139"/>
      <c r="C38" s="140"/>
      <c r="D38" s="141"/>
      <c r="E38" s="141"/>
      <c r="F38" s="386"/>
      <c r="G38" s="141"/>
      <c r="H38" s="141"/>
    </row>
    <row r="39" spans="1:8" ht="13.5" customHeight="1" x14ac:dyDescent="0.2">
      <c r="A39" s="138">
        <v>28</v>
      </c>
      <c r="B39" s="139"/>
      <c r="C39" s="140"/>
      <c r="D39" s="141"/>
      <c r="E39" s="141"/>
      <c r="F39" s="386"/>
      <c r="G39" s="141"/>
      <c r="H39" s="141"/>
    </row>
    <row r="40" spans="1:8" ht="13.5" customHeight="1" x14ac:dyDescent="0.2">
      <c r="A40" s="138">
        <v>29</v>
      </c>
      <c r="B40" s="139"/>
      <c r="C40" s="140"/>
      <c r="D40" s="141"/>
      <c r="E40" s="141"/>
      <c r="F40" s="386"/>
      <c r="G40" s="141"/>
      <c r="H40" s="141"/>
    </row>
    <row r="41" spans="1:8" ht="13.5" customHeight="1" x14ac:dyDescent="0.2">
      <c r="A41" s="138">
        <v>30</v>
      </c>
      <c r="B41" s="139"/>
      <c r="C41" s="140"/>
      <c r="D41" s="141"/>
      <c r="E41" s="141"/>
      <c r="F41" s="386"/>
      <c r="G41" s="141"/>
      <c r="H41" s="141"/>
    </row>
    <row r="42" spans="1:8" ht="13.5" customHeight="1" x14ac:dyDescent="0.2">
      <c r="A42" s="138">
        <v>31</v>
      </c>
      <c r="B42" s="139"/>
      <c r="C42" s="140"/>
      <c r="D42" s="141"/>
      <c r="E42" s="141"/>
      <c r="F42" s="386"/>
      <c r="G42" s="141"/>
      <c r="H42" s="141"/>
    </row>
    <row r="43" spans="1:8" ht="13.5" customHeight="1" x14ac:dyDescent="0.2">
      <c r="A43" s="138">
        <v>32</v>
      </c>
      <c r="B43" s="139"/>
      <c r="C43" s="140"/>
      <c r="D43" s="141"/>
      <c r="E43" s="141"/>
      <c r="F43" s="386"/>
      <c r="G43" s="141"/>
      <c r="H43" s="141"/>
    </row>
    <row r="44" spans="1:8" ht="13.5" customHeight="1" x14ac:dyDescent="0.2">
      <c r="A44" s="138">
        <v>33</v>
      </c>
      <c r="B44" s="139"/>
      <c r="C44" s="140"/>
      <c r="D44" s="141"/>
      <c r="E44" s="141"/>
      <c r="F44" s="386"/>
      <c r="G44" s="141"/>
      <c r="H44" s="141"/>
    </row>
    <row r="45" spans="1:8" ht="13.5" customHeight="1" x14ac:dyDescent="0.2">
      <c r="A45" s="138">
        <v>34</v>
      </c>
      <c r="B45" s="139"/>
      <c r="C45" s="140"/>
      <c r="D45" s="141"/>
      <c r="E45" s="141"/>
      <c r="F45" s="386"/>
      <c r="G45" s="141"/>
      <c r="H45" s="141"/>
    </row>
    <row r="46" spans="1:8" ht="13.5" customHeight="1" x14ac:dyDescent="0.2">
      <c r="A46" s="138">
        <v>35</v>
      </c>
      <c r="B46" s="139"/>
      <c r="C46" s="140"/>
      <c r="D46" s="141"/>
      <c r="E46" s="141"/>
      <c r="F46" s="386"/>
      <c r="G46" s="141"/>
      <c r="H46" s="141"/>
    </row>
    <row r="47" spans="1:8" ht="13.5" customHeight="1" x14ac:dyDescent="0.2">
      <c r="A47" s="138">
        <v>36</v>
      </c>
      <c r="B47" s="139"/>
      <c r="C47" s="140"/>
      <c r="D47" s="141"/>
      <c r="E47" s="141"/>
      <c r="F47" s="386"/>
      <c r="G47" s="141"/>
      <c r="H47" s="141"/>
    </row>
    <row r="48" spans="1:8" ht="13.5" customHeight="1" x14ac:dyDescent="0.2">
      <c r="A48" s="138">
        <v>37</v>
      </c>
      <c r="B48" s="139"/>
      <c r="C48" s="140"/>
      <c r="D48" s="141"/>
      <c r="E48" s="141"/>
      <c r="F48" s="386"/>
      <c r="G48" s="141"/>
      <c r="H48" s="141"/>
    </row>
    <row r="49" spans="1:8" ht="13.5" customHeight="1" x14ac:dyDescent="0.2">
      <c r="A49" s="138">
        <v>38</v>
      </c>
      <c r="B49" s="139"/>
      <c r="C49" s="140"/>
      <c r="D49" s="141"/>
      <c r="E49" s="141"/>
      <c r="F49" s="386"/>
      <c r="G49" s="141"/>
      <c r="H49" s="141"/>
    </row>
    <row r="50" spans="1:8" ht="13.5" customHeight="1" x14ac:dyDescent="0.2">
      <c r="A50" s="138">
        <v>39</v>
      </c>
      <c r="B50" s="139"/>
      <c r="C50" s="140"/>
      <c r="D50" s="141"/>
      <c r="E50" s="141"/>
      <c r="F50" s="386"/>
      <c r="G50" s="141"/>
      <c r="H50" s="141"/>
    </row>
    <row r="51" spans="1:8" ht="13.5" customHeight="1" x14ac:dyDescent="0.2">
      <c r="A51" s="138">
        <v>40</v>
      </c>
      <c r="B51" s="139"/>
      <c r="C51" s="140"/>
      <c r="D51" s="141"/>
      <c r="E51" s="141"/>
      <c r="F51" s="386"/>
      <c r="G51" s="141"/>
      <c r="H51" s="141"/>
    </row>
    <row r="52" spans="1:8" ht="13.5" customHeight="1" x14ac:dyDescent="0.2">
      <c r="A52" s="138">
        <v>41</v>
      </c>
      <c r="B52" s="139"/>
      <c r="C52" s="140"/>
      <c r="D52" s="141"/>
      <c r="E52" s="141"/>
      <c r="F52" s="386"/>
      <c r="G52" s="141"/>
      <c r="H52" s="141"/>
    </row>
    <row r="53" spans="1:8" ht="13.5" customHeight="1" x14ac:dyDescent="0.2">
      <c r="A53" s="138">
        <v>42</v>
      </c>
      <c r="B53" s="139"/>
      <c r="C53" s="140"/>
      <c r="D53" s="141"/>
      <c r="E53" s="141"/>
      <c r="F53" s="386"/>
      <c r="G53" s="141"/>
      <c r="H53" s="141"/>
    </row>
    <row r="54" spans="1:8" ht="13.5" customHeight="1" x14ac:dyDescent="0.2">
      <c r="A54" s="138">
        <v>43</v>
      </c>
      <c r="B54" s="139"/>
      <c r="C54" s="140"/>
      <c r="D54" s="141"/>
      <c r="E54" s="141"/>
      <c r="F54" s="386"/>
      <c r="G54" s="141"/>
      <c r="H54" s="141"/>
    </row>
    <row r="55" spans="1:8" ht="13.5" customHeight="1" x14ac:dyDescent="0.2">
      <c r="A55" s="138">
        <v>44</v>
      </c>
      <c r="B55" s="139"/>
      <c r="C55" s="140"/>
      <c r="D55" s="141"/>
      <c r="E55" s="141"/>
      <c r="F55" s="386"/>
      <c r="G55" s="141"/>
      <c r="H55" s="141"/>
    </row>
    <row r="56" spans="1:8" ht="13.5" customHeight="1" x14ac:dyDescent="0.2">
      <c r="A56" s="138">
        <v>45</v>
      </c>
      <c r="B56" s="139"/>
      <c r="C56" s="140"/>
      <c r="D56" s="141"/>
      <c r="E56" s="141"/>
      <c r="F56" s="386"/>
      <c r="G56" s="141"/>
      <c r="H56" s="141"/>
    </row>
    <row r="57" spans="1:8" ht="13.5" customHeight="1" x14ac:dyDescent="0.2">
      <c r="A57" s="138">
        <v>46</v>
      </c>
      <c r="B57" s="139"/>
      <c r="C57" s="140"/>
      <c r="D57" s="141"/>
      <c r="E57" s="141"/>
      <c r="F57" s="386"/>
      <c r="G57" s="141"/>
      <c r="H57" s="141"/>
    </row>
    <row r="58" spans="1:8" ht="13.5" customHeight="1" x14ac:dyDescent="0.2">
      <c r="A58" s="138">
        <v>47</v>
      </c>
      <c r="B58" s="139"/>
      <c r="C58" s="140"/>
      <c r="D58" s="141"/>
      <c r="E58" s="141"/>
      <c r="F58" s="386"/>
      <c r="G58" s="141"/>
      <c r="H58" s="141"/>
    </row>
    <row r="59" spans="1:8" ht="13.5" customHeight="1" x14ac:dyDescent="0.2">
      <c r="A59" s="138">
        <v>48</v>
      </c>
      <c r="B59" s="139"/>
      <c r="C59" s="140"/>
      <c r="D59" s="141"/>
      <c r="E59" s="141"/>
      <c r="F59" s="386"/>
      <c r="G59" s="141"/>
      <c r="H59" s="141"/>
    </row>
    <row r="60" spans="1:8" ht="13.5" customHeight="1" x14ac:dyDescent="0.2">
      <c r="A60" s="138">
        <v>49</v>
      </c>
      <c r="B60" s="139"/>
      <c r="C60" s="140"/>
      <c r="D60" s="141"/>
      <c r="E60" s="141"/>
      <c r="F60" s="386"/>
      <c r="G60" s="141"/>
      <c r="H60" s="141"/>
    </row>
    <row r="61" spans="1:8" ht="13.5" customHeight="1" x14ac:dyDescent="0.2">
      <c r="A61" s="138">
        <v>50</v>
      </c>
      <c r="B61" s="139"/>
      <c r="C61" s="140"/>
      <c r="D61" s="141"/>
      <c r="E61" s="141"/>
      <c r="F61" s="386"/>
      <c r="G61" s="141"/>
      <c r="H61" s="141"/>
    </row>
    <row r="62" spans="1:8" ht="13.5" customHeight="1" x14ac:dyDescent="0.2">
      <c r="A62" s="138">
        <v>51</v>
      </c>
      <c r="B62" s="139"/>
      <c r="C62" s="140"/>
      <c r="D62" s="141"/>
      <c r="E62" s="141"/>
      <c r="F62" s="386"/>
      <c r="G62" s="141"/>
      <c r="H62" s="141"/>
    </row>
    <row r="63" spans="1:8" ht="13.5" customHeight="1" x14ac:dyDescent="0.2">
      <c r="A63" s="138">
        <v>52</v>
      </c>
      <c r="B63" s="139"/>
      <c r="C63" s="140"/>
      <c r="D63" s="141"/>
      <c r="E63" s="141"/>
      <c r="F63" s="386"/>
      <c r="G63" s="141"/>
      <c r="H63" s="141"/>
    </row>
    <row r="64" spans="1:8" ht="13.5" customHeight="1" x14ac:dyDescent="0.2">
      <c r="A64" s="138">
        <v>53</v>
      </c>
      <c r="B64" s="139"/>
      <c r="C64" s="140"/>
      <c r="D64" s="141"/>
      <c r="E64" s="141"/>
      <c r="F64" s="386"/>
      <c r="G64" s="141"/>
      <c r="H64" s="141"/>
    </row>
    <row r="65" spans="1:8" ht="13.5" customHeight="1" x14ac:dyDescent="0.2">
      <c r="A65" s="138">
        <v>54</v>
      </c>
      <c r="B65" s="139"/>
      <c r="C65" s="140"/>
      <c r="D65" s="141"/>
      <c r="E65" s="141"/>
      <c r="F65" s="386"/>
      <c r="G65" s="141"/>
      <c r="H65" s="141"/>
    </row>
    <row r="66" spans="1:8" ht="13.5" customHeight="1" x14ac:dyDescent="0.2">
      <c r="A66" s="138">
        <v>55</v>
      </c>
      <c r="B66" s="139"/>
      <c r="C66" s="140"/>
      <c r="D66" s="141"/>
      <c r="E66" s="141"/>
      <c r="F66" s="386"/>
      <c r="G66" s="141"/>
      <c r="H66" s="141"/>
    </row>
    <row r="67" spans="1:8" ht="13.5" customHeight="1" x14ac:dyDescent="0.2">
      <c r="A67" s="138">
        <v>56</v>
      </c>
      <c r="B67" s="139"/>
      <c r="C67" s="140"/>
      <c r="D67" s="141"/>
      <c r="E67" s="141"/>
      <c r="F67" s="386"/>
      <c r="G67" s="141"/>
      <c r="H67" s="141"/>
    </row>
    <row r="68" spans="1:8" ht="13.5" customHeight="1" x14ac:dyDescent="0.2">
      <c r="A68" s="138">
        <v>57</v>
      </c>
      <c r="B68" s="139"/>
      <c r="C68" s="140"/>
      <c r="D68" s="141"/>
      <c r="E68" s="141"/>
      <c r="F68" s="386"/>
      <c r="G68" s="141"/>
      <c r="H68" s="141"/>
    </row>
    <row r="69" spans="1:8" ht="13.5" customHeight="1" x14ac:dyDescent="0.2">
      <c r="A69" s="138">
        <v>58</v>
      </c>
      <c r="B69" s="139"/>
      <c r="C69" s="140"/>
      <c r="D69" s="141"/>
      <c r="E69" s="141"/>
      <c r="F69" s="386"/>
      <c r="G69" s="141"/>
      <c r="H69" s="141"/>
    </row>
    <row r="70" spans="1:8" ht="13.5" customHeight="1" x14ac:dyDescent="0.2">
      <c r="A70" s="138">
        <v>59</v>
      </c>
      <c r="B70" s="139"/>
      <c r="C70" s="140"/>
      <c r="D70" s="141"/>
      <c r="E70" s="141"/>
      <c r="F70" s="386"/>
      <c r="G70" s="141"/>
      <c r="H70" s="141"/>
    </row>
    <row r="71" spans="1:8" ht="13.5" customHeight="1" x14ac:dyDescent="0.2">
      <c r="A71" s="138">
        <v>60</v>
      </c>
      <c r="B71" s="139"/>
      <c r="C71" s="140"/>
      <c r="D71" s="141"/>
      <c r="E71" s="141"/>
      <c r="F71" s="386"/>
      <c r="G71" s="141"/>
      <c r="H71" s="141"/>
    </row>
    <row r="72" spans="1:8" ht="13.5" customHeight="1" x14ac:dyDescent="0.2">
      <c r="A72" s="138">
        <v>61</v>
      </c>
      <c r="B72" s="139"/>
      <c r="C72" s="140"/>
      <c r="D72" s="141"/>
      <c r="E72" s="141"/>
      <c r="F72" s="386"/>
      <c r="G72" s="141"/>
      <c r="H72" s="141"/>
    </row>
    <row r="73" spans="1:8" ht="13.5" customHeight="1" x14ac:dyDescent="0.2">
      <c r="A73" s="138">
        <v>62</v>
      </c>
      <c r="B73" s="139"/>
      <c r="C73" s="140"/>
      <c r="D73" s="141"/>
      <c r="E73" s="141"/>
      <c r="F73" s="386"/>
      <c r="G73" s="141"/>
      <c r="H73" s="141"/>
    </row>
    <row r="74" spans="1:8" ht="13.5" customHeight="1" x14ac:dyDescent="0.2">
      <c r="A74" s="138">
        <v>63</v>
      </c>
      <c r="B74" s="139"/>
      <c r="C74" s="140"/>
      <c r="D74" s="141"/>
      <c r="E74" s="141"/>
      <c r="F74" s="386"/>
      <c r="G74" s="141"/>
      <c r="H74" s="141"/>
    </row>
    <row r="75" spans="1:8" ht="13.5" customHeight="1" x14ac:dyDescent="0.2">
      <c r="A75" s="138">
        <v>64</v>
      </c>
      <c r="B75" s="139"/>
      <c r="C75" s="140"/>
      <c r="D75" s="141"/>
      <c r="E75" s="141"/>
      <c r="F75" s="386"/>
      <c r="G75" s="141"/>
      <c r="H75" s="141"/>
    </row>
    <row r="76" spans="1:8" ht="13.5" customHeight="1" x14ac:dyDescent="0.2">
      <c r="A76" s="138">
        <v>65</v>
      </c>
      <c r="B76" s="139"/>
      <c r="C76" s="140"/>
      <c r="D76" s="141"/>
      <c r="E76" s="141"/>
      <c r="F76" s="386"/>
      <c r="G76" s="141"/>
      <c r="H76" s="141"/>
    </row>
    <row r="77" spans="1:8" ht="13.5" customHeight="1" x14ac:dyDescent="0.2">
      <c r="A77" s="138">
        <v>66</v>
      </c>
      <c r="B77" s="139"/>
      <c r="C77" s="140"/>
      <c r="D77" s="141"/>
      <c r="E77" s="141"/>
      <c r="F77" s="386"/>
      <c r="G77" s="141"/>
      <c r="H77" s="141"/>
    </row>
    <row r="78" spans="1:8" ht="13.5" customHeight="1" x14ac:dyDescent="0.2">
      <c r="A78" s="138">
        <v>67</v>
      </c>
      <c r="B78" s="139"/>
      <c r="C78" s="140"/>
      <c r="D78" s="141"/>
      <c r="E78" s="141"/>
      <c r="F78" s="386"/>
      <c r="G78" s="141"/>
      <c r="H78" s="141"/>
    </row>
    <row r="79" spans="1:8" ht="13.5" customHeight="1" x14ac:dyDescent="0.2">
      <c r="A79" s="138">
        <v>68</v>
      </c>
      <c r="B79" s="139"/>
      <c r="C79" s="140"/>
      <c r="D79" s="141"/>
      <c r="E79" s="141"/>
      <c r="F79" s="386"/>
      <c r="G79" s="141"/>
      <c r="H79" s="141"/>
    </row>
    <row r="80" spans="1:8" ht="13.5" customHeight="1" x14ac:dyDescent="0.2">
      <c r="A80" s="138">
        <v>69</v>
      </c>
      <c r="B80" s="139"/>
      <c r="C80" s="140"/>
      <c r="D80" s="141"/>
      <c r="E80" s="141"/>
      <c r="F80" s="386"/>
      <c r="G80" s="141"/>
      <c r="H80" s="141"/>
    </row>
    <row r="81" spans="1:8" ht="13.5" customHeight="1" x14ac:dyDescent="0.2">
      <c r="A81" s="138">
        <v>70</v>
      </c>
      <c r="B81" s="139"/>
      <c r="C81" s="140"/>
      <c r="D81" s="141"/>
      <c r="E81" s="141"/>
      <c r="F81" s="386"/>
      <c r="G81" s="141"/>
      <c r="H81" s="141"/>
    </row>
    <row r="82" spans="1:8" ht="13.5" customHeight="1" x14ac:dyDescent="0.2">
      <c r="A82" s="138">
        <v>71</v>
      </c>
      <c r="B82" s="139"/>
      <c r="C82" s="140"/>
      <c r="D82" s="141"/>
      <c r="E82" s="141"/>
      <c r="F82" s="386"/>
      <c r="G82" s="141"/>
      <c r="H82" s="141"/>
    </row>
    <row r="83" spans="1:8" ht="13.5" customHeight="1" x14ac:dyDescent="0.2">
      <c r="A83" s="138">
        <v>72</v>
      </c>
      <c r="B83" s="139"/>
      <c r="C83" s="140"/>
      <c r="D83" s="141"/>
      <c r="E83" s="141"/>
      <c r="F83" s="386"/>
      <c r="G83" s="141"/>
      <c r="H83" s="141"/>
    </row>
    <row r="84" spans="1:8" ht="13.5" customHeight="1" x14ac:dyDescent="0.2">
      <c r="A84" s="138">
        <v>73</v>
      </c>
      <c r="B84" s="139"/>
      <c r="C84" s="140"/>
      <c r="D84" s="141"/>
      <c r="E84" s="141"/>
      <c r="F84" s="386"/>
      <c r="G84" s="141"/>
      <c r="H84" s="141"/>
    </row>
    <row r="85" spans="1:8" ht="13.5" customHeight="1" x14ac:dyDescent="0.2">
      <c r="A85" s="138">
        <v>74</v>
      </c>
      <c r="B85" s="139"/>
      <c r="C85" s="140"/>
      <c r="D85" s="141"/>
      <c r="E85" s="141"/>
      <c r="F85" s="386"/>
      <c r="G85" s="141"/>
      <c r="H85" s="141"/>
    </row>
    <row r="86" spans="1:8" ht="13.5" customHeight="1" x14ac:dyDescent="0.2">
      <c r="A86" s="138">
        <v>75</v>
      </c>
      <c r="B86" s="139"/>
      <c r="C86" s="140"/>
      <c r="D86" s="141"/>
      <c r="E86" s="141"/>
      <c r="F86" s="386"/>
      <c r="G86" s="141"/>
      <c r="H86" s="141"/>
    </row>
    <row r="87" spans="1:8" ht="13.5" customHeight="1" x14ac:dyDescent="0.2">
      <c r="A87" s="138">
        <v>76</v>
      </c>
      <c r="B87" s="139"/>
      <c r="C87" s="140"/>
      <c r="D87" s="141"/>
      <c r="E87" s="141"/>
      <c r="F87" s="386"/>
      <c r="G87" s="141"/>
      <c r="H87" s="141"/>
    </row>
    <row r="88" spans="1:8" ht="13.5" customHeight="1" x14ac:dyDescent="0.2">
      <c r="A88" s="138">
        <v>77</v>
      </c>
      <c r="B88" s="139"/>
      <c r="C88" s="140"/>
      <c r="D88" s="141"/>
      <c r="E88" s="141"/>
      <c r="F88" s="386"/>
      <c r="G88" s="141"/>
      <c r="H88" s="141"/>
    </row>
    <row r="89" spans="1:8" ht="13.5" customHeight="1" x14ac:dyDescent="0.2">
      <c r="A89" s="138">
        <v>78</v>
      </c>
      <c r="B89" s="139"/>
      <c r="C89" s="140"/>
      <c r="D89" s="141"/>
      <c r="E89" s="141"/>
      <c r="F89" s="386"/>
      <c r="G89" s="141"/>
      <c r="H89" s="141"/>
    </row>
    <row r="90" spans="1:8" ht="13.5" customHeight="1" x14ac:dyDescent="0.2">
      <c r="A90" s="138">
        <v>79</v>
      </c>
      <c r="B90" s="139"/>
      <c r="C90" s="140"/>
      <c r="D90" s="141"/>
      <c r="E90" s="141"/>
      <c r="F90" s="386"/>
      <c r="G90" s="141"/>
      <c r="H90" s="141"/>
    </row>
    <row r="91" spans="1:8" ht="13.5" customHeight="1" x14ac:dyDescent="0.2">
      <c r="A91" s="138">
        <v>80</v>
      </c>
      <c r="B91" s="139"/>
      <c r="C91" s="140"/>
      <c r="D91" s="141"/>
      <c r="E91" s="141"/>
      <c r="F91" s="386"/>
      <c r="G91" s="141"/>
      <c r="H91" s="141"/>
    </row>
    <row r="92" spans="1:8" ht="13.5" customHeight="1" x14ac:dyDescent="0.2">
      <c r="A92" s="138">
        <v>81</v>
      </c>
      <c r="B92" s="139"/>
      <c r="C92" s="140"/>
      <c r="D92" s="141"/>
      <c r="E92" s="141"/>
      <c r="F92" s="386"/>
      <c r="G92" s="141"/>
      <c r="H92" s="141"/>
    </row>
    <row r="93" spans="1:8" ht="13.5" customHeight="1" x14ac:dyDescent="0.2">
      <c r="A93" s="138">
        <v>82</v>
      </c>
      <c r="B93" s="139"/>
      <c r="C93" s="140"/>
      <c r="D93" s="141"/>
      <c r="E93" s="141"/>
      <c r="F93" s="386"/>
      <c r="G93" s="141"/>
      <c r="H93" s="141"/>
    </row>
    <row r="94" spans="1:8" ht="13.5" customHeight="1" x14ac:dyDescent="0.2">
      <c r="A94" s="138">
        <v>83</v>
      </c>
      <c r="B94" s="139"/>
      <c r="C94" s="140"/>
      <c r="D94" s="141"/>
      <c r="E94" s="141"/>
      <c r="F94" s="386"/>
      <c r="G94" s="141"/>
      <c r="H94" s="141"/>
    </row>
    <row r="95" spans="1:8" ht="13.5" customHeight="1" x14ac:dyDescent="0.2">
      <c r="A95" s="138">
        <v>84</v>
      </c>
      <c r="B95" s="139"/>
      <c r="C95" s="140"/>
      <c r="D95" s="141"/>
      <c r="E95" s="141"/>
      <c r="F95" s="386"/>
      <c r="G95" s="141"/>
      <c r="H95" s="141"/>
    </row>
    <row r="96" spans="1:8" ht="13.5" customHeight="1" x14ac:dyDescent="0.2">
      <c r="A96" s="138">
        <v>85</v>
      </c>
      <c r="B96" s="139"/>
      <c r="C96" s="140"/>
      <c r="D96" s="141"/>
      <c r="E96" s="141"/>
      <c r="F96" s="386"/>
      <c r="G96" s="141"/>
      <c r="H96" s="141"/>
    </row>
    <row r="97" spans="1:8" ht="13.5" customHeight="1" x14ac:dyDescent="0.2">
      <c r="A97" s="138">
        <v>86</v>
      </c>
      <c r="B97" s="139"/>
      <c r="C97" s="140"/>
      <c r="D97" s="141"/>
      <c r="E97" s="141"/>
      <c r="F97" s="386"/>
      <c r="G97" s="141"/>
      <c r="H97" s="141"/>
    </row>
    <row r="98" spans="1:8" ht="13.5" customHeight="1" x14ac:dyDescent="0.2">
      <c r="A98" s="138">
        <v>87</v>
      </c>
      <c r="B98" s="139"/>
      <c r="C98" s="140"/>
      <c r="D98" s="141"/>
      <c r="E98" s="141"/>
      <c r="F98" s="386"/>
      <c r="G98" s="141"/>
      <c r="H98" s="141"/>
    </row>
    <row r="99" spans="1:8" ht="13.5" customHeight="1" x14ac:dyDescent="0.2">
      <c r="A99" s="138">
        <v>88</v>
      </c>
      <c r="B99" s="139"/>
      <c r="C99" s="140"/>
      <c r="D99" s="141"/>
      <c r="E99" s="141"/>
      <c r="F99" s="386"/>
      <c r="G99" s="141"/>
      <c r="H99" s="141"/>
    </row>
    <row r="100" spans="1:8" ht="13.5" customHeight="1" x14ac:dyDescent="0.2">
      <c r="A100" s="138">
        <v>89</v>
      </c>
      <c r="B100" s="139"/>
      <c r="C100" s="140"/>
      <c r="D100" s="141"/>
      <c r="E100" s="141"/>
      <c r="F100" s="386"/>
      <c r="G100" s="141"/>
      <c r="H100" s="141"/>
    </row>
    <row r="101" spans="1:8" ht="13.5" customHeight="1" x14ac:dyDescent="0.2">
      <c r="A101" s="138">
        <v>90</v>
      </c>
      <c r="B101" s="139"/>
      <c r="C101" s="140"/>
      <c r="D101" s="141"/>
      <c r="E101" s="141"/>
      <c r="F101" s="386"/>
      <c r="G101" s="141"/>
      <c r="H101" s="141"/>
    </row>
    <row r="102" spans="1:8" ht="13.5" customHeight="1" x14ac:dyDescent="0.2">
      <c r="A102" s="138">
        <v>91</v>
      </c>
      <c r="B102" s="139"/>
      <c r="C102" s="140"/>
      <c r="D102" s="141"/>
      <c r="E102" s="141"/>
      <c r="F102" s="386"/>
      <c r="G102" s="141"/>
      <c r="H102" s="141"/>
    </row>
    <row r="103" spans="1:8" ht="13.5" customHeight="1" x14ac:dyDescent="0.2">
      <c r="A103" s="138">
        <v>92</v>
      </c>
      <c r="B103" s="139"/>
      <c r="C103" s="140"/>
      <c r="D103" s="141"/>
      <c r="E103" s="141"/>
      <c r="F103" s="386"/>
      <c r="G103" s="141"/>
      <c r="H103" s="141"/>
    </row>
    <row r="104" spans="1:8" ht="13.5" customHeight="1" x14ac:dyDescent="0.2">
      <c r="A104" s="138">
        <v>93</v>
      </c>
      <c r="B104" s="139"/>
      <c r="C104" s="140"/>
      <c r="D104" s="141"/>
      <c r="E104" s="141"/>
      <c r="F104" s="386"/>
      <c r="G104" s="141"/>
      <c r="H104" s="141"/>
    </row>
    <row r="105" spans="1:8" ht="13.5" customHeight="1" x14ac:dyDescent="0.2">
      <c r="A105" s="138">
        <v>94</v>
      </c>
      <c r="B105" s="139"/>
      <c r="C105" s="140"/>
      <c r="D105" s="141"/>
      <c r="E105" s="141"/>
      <c r="F105" s="386"/>
      <c r="G105" s="141"/>
      <c r="H105" s="141"/>
    </row>
    <row r="106" spans="1:8" ht="13.5" customHeight="1" x14ac:dyDescent="0.2">
      <c r="A106" s="138">
        <v>95</v>
      </c>
      <c r="B106" s="139"/>
      <c r="C106" s="140"/>
      <c r="D106" s="141"/>
      <c r="E106" s="141"/>
      <c r="F106" s="386"/>
      <c r="G106" s="141"/>
      <c r="H106" s="141"/>
    </row>
    <row r="107" spans="1:8" ht="13.5" customHeight="1" x14ac:dyDescent="0.2">
      <c r="A107" s="138">
        <v>96</v>
      </c>
      <c r="B107" s="139"/>
      <c r="C107" s="140"/>
      <c r="D107" s="141"/>
      <c r="E107" s="141"/>
      <c r="F107" s="386"/>
      <c r="G107" s="141"/>
      <c r="H107" s="141"/>
    </row>
    <row r="108" spans="1:8" ht="13.5" customHeight="1" x14ac:dyDescent="0.2">
      <c r="A108" s="138">
        <v>97</v>
      </c>
      <c r="B108" s="139"/>
      <c r="C108" s="140"/>
      <c r="D108" s="141"/>
      <c r="E108" s="141"/>
      <c r="F108" s="386"/>
      <c r="G108" s="141"/>
      <c r="H108" s="141"/>
    </row>
    <row r="109" spans="1:8" ht="13.5" customHeight="1" x14ac:dyDescent="0.2">
      <c r="A109" s="138">
        <v>98</v>
      </c>
      <c r="B109" s="139"/>
      <c r="C109" s="140"/>
      <c r="D109" s="141"/>
      <c r="E109" s="141"/>
      <c r="F109" s="386"/>
      <c r="G109" s="141"/>
      <c r="H109" s="141"/>
    </row>
    <row r="110" spans="1:8" ht="13.5" customHeight="1" x14ac:dyDescent="0.2">
      <c r="A110" s="138">
        <v>99</v>
      </c>
      <c r="B110" s="139"/>
      <c r="C110" s="140"/>
      <c r="D110" s="141"/>
      <c r="E110" s="141"/>
      <c r="F110" s="386"/>
      <c r="G110" s="141"/>
      <c r="H110" s="141"/>
    </row>
    <row r="111" spans="1:8" ht="13.5" customHeight="1" x14ac:dyDescent="0.2">
      <c r="A111" s="138">
        <v>100</v>
      </c>
      <c r="B111" s="139"/>
      <c r="C111" s="140"/>
      <c r="D111" s="141"/>
      <c r="E111" s="141"/>
      <c r="F111" s="386"/>
      <c r="G111" s="141"/>
      <c r="H111" s="141"/>
    </row>
    <row r="112" spans="1:8" ht="13.5" customHeight="1" x14ac:dyDescent="0.2">
      <c r="A112" s="138">
        <v>101</v>
      </c>
      <c r="B112" s="139"/>
      <c r="C112" s="140"/>
      <c r="D112" s="141"/>
      <c r="E112" s="141"/>
      <c r="F112" s="386"/>
      <c r="G112" s="141"/>
      <c r="H112" s="141"/>
    </row>
    <row r="113" spans="1:8" ht="13.5" customHeight="1" x14ac:dyDescent="0.2">
      <c r="A113" s="138">
        <v>102</v>
      </c>
      <c r="B113" s="139"/>
      <c r="C113" s="140"/>
      <c r="D113" s="141"/>
      <c r="E113" s="141"/>
      <c r="F113" s="386"/>
      <c r="G113" s="141"/>
      <c r="H113" s="141"/>
    </row>
    <row r="114" spans="1:8" ht="13.5" customHeight="1" x14ac:dyDescent="0.2">
      <c r="A114" s="138">
        <v>103</v>
      </c>
      <c r="B114" s="139"/>
      <c r="C114" s="140"/>
      <c r="D114" s="141"/>
      <c r="E114" s="141"/>
      <c r="F114" s="386"/>
      <c r="G114" s="141"/>
      <c r="H114" s="141"/>
    </row>
    <row r="115" spans="1:8" ht="13.5" customHeight="1" x14ac:dyDescent="0.2">
      <c r="A115" s="138">
        <v>104</v>
      </c>
      <c r="B115" s="139"/>
      <c r="C115" s="140"/>
      <c r="D115" s="141"/>
      <c r="E115" s="141"/>
      <c r="F115" s="386"/>
      <c r="G115" s="141"/>
      <c r="H115" s="141"/>
    </row>
    <row r="116" spans="1:8" ht="13.5" customHeight="1" x14ac:dyDescent="0.2">
      <c r="A116" s="138">
        <v>105</v>
      </c>
      <c r="B116" s="139"/>
      <c r="C116" s="140"/>
      <c r="D116" s="141"/>
      <c r="E116" s="141"/>
      <c r="F116" s="386"/>
      <c r="G116" s="141"/>
      <c r="H116" s="141"/>
    </row>
    <row r="117" spans="1:8" ht="13.5" customHeight="1" x14ac:dyDescent="0.2">
      <c r="A117" s="138">
        <v>106</v>
      </c>
      <c r="B117" s="139"/>
      <c r="C117" s="140"/>
      <c r="D117" s="141"/>
      <c r="E117" s="141"/>
      <c r="F117" s="386"/>
      <c r="G117" s="141"/>
      <c r="H117" s="141"/>
    </row>
    <row r="118" spans="1:8" ht="13.5" customHeight="1" x14ac:dyDescent="0.2">
      <c r="A118" s="138">
        <v>107</v>
      </c>
      <c r="B118" s="139"/>
      <c r="C118" s="140"/>
      <c r="D118" s="141"/>
      <c r="E118" s="141"/>
      <c r="F118" s="386"/>
      <c r="G118" s="141"/>
      <c r="H118" s="141"/>
    </row>
    <row r="119" spans="1:8" ht="13.5" customHeight="1" x14ac:dyDescent="0.2">
      <c r="A119" s="138">
        <v>108</v>
      </c>
      <c r="B119" s="139"/>
      <c r="C119" s="140"/>
      <c r="D119" s="141"/>
      <c r="E119" s="141"/>
      <c r="F119" s="386"/>
      <c r="G119" s="141"/>
      <c r="H119" s="141"/>
    </row>
    <row r="120" spans="1:8" ht="13.5" customHeight="1" x14ac:dyDescent="0.2">
      <c r="A120" s="138">
        <v>109</v>
      </c>
      <c r="B120" s="139"/>
      <c r="C120" s="140"/>
      <c r="D120" s="141"/>
      <c r="E120" s="141"/>
      <c r="F120" s="386"/>
      <c r="G120" s="141"/>
      <c r="H120" s="141"/>
    </row>
    <row r="121" spans="1:8" ht="13.5" customHeight="1" x14ac:dyDescent="0.2">
      <c r="A121" s="138">
        <v>110</v>
      </c>
      <c r="B121" s="139"/>
      <c r="C121" s="140"/>
      <c r="D121" s="141"/>
      <c r="E121" s="141"/>
      <c r="F121" s="386"/>
      <c r="G121" s="141"/>
      <c r="H121" s="141"/>
    </row>
    <row r="122" spans="1:8" ht="13.5" customHeight="1" x14ac:dyDescent="0.2">
      <c r="A122" s="138">
        <v>111</v>
      </c>
      <c r="B122" s="139"/>
      <c r="C122" s="140"/>
      <c r="D122" s="141"/>
      <c r="E122" s="141"/>
      <c r="F122" s="386"/>
      <c r="G122" s="141"/>
      <c r="H122" s="141"/>
    </row>
    <row r="123" spans="1:8" ht="13.5" customHeight="1" x14ac:dyDescent="0.2">
      <c r="A123" s="138">
        <v>112</v>
      </c>
      <c r="B123" s="139"/>
      <c r="C123" s="140"/>
      <c r="D123" s="141"/>
      <c r="E123" s="141"/>
      <c r="F123" s="386"/>
      <c r="G123" s="141"/>
      <c r="H123" s="141"/>
    </row>
    <row r="124" spans="1:8" ht="13.5" customHeight="1" x14ac:dyDescent="0.2">
      <c r="A124" s="138">
        <v>113</v>
      </c>
      <c r="B124" s="139"/>
      <c r="C124" s="140"/>
      <c r="D124" s="141"/>
      <c r="E124" s="141"/>
      <c r="F124" s="386"/>
      <c r="G124" s="141"/>
      <c r="H124" s="141"/>
    </row>
    <row r="125" spans="1:8" ht="13.5" customHeight="1" x14ac:dyDescent="0.2">
      <c r="A125" s="138">
        <v>114</v>
      </c>
      <c r="B125" s="139"/>
      <c r="C125" s="140"/>
      <c r="D125" s="141"/>
      <c r="E125" s="141"/>
      <c r="F125" s="386"/>
      <c r="G125" s="141"/>
      <c r="H125" s="141"/>
    </row>
    <row r="126" spans="1:8" ht="13.5" customHeight="1" x14ac:dyDescent="0.2">
      <c r="A126" s="138">
        <v>115</v>
      </c>
      <c r="B126" s="139"/>
      <c r="C126" s="140"/>
      <c r="D126" s="141"/>
      <c r="E126" s="141"/>
      <c r="F126" s="386"/>
      <c r="G126" s="141"/>
      <c r="H126" s="141"/>
    </row>
    <row r="127" spans="1:8" ht="13.5" customHeight="1" x14ac:dyDescent="0.2">
      <c r="A127" s="138">
        <v>116</v>
      </c>
      <c r="B127" s="139"/>
      <c r="C127" s="140"/>
      <c r="D127" s="141"/>
      <c r="E127" s="141"/>
      <c r="F127" s="386"/>
      <c r="G127" s="141"/>
      <c r="H127" s="141"/>
    </row>
    <row r="128" spans="1:8" ht="13.5" customHeight="1" x14ac:dyDescent="0.2">
      <c r="A128" s="138">
        <v>117</v>
      </c>
      <c r="B128" s="139"/>
      <c r="C128" s="140"/>
      <c r="D128" s="141"/>
      <c r="E128" s="141"/>
      <c r="F128" s="386"/>
      <c r="G128" s="141"/>
      <c r="H128" s="141"/>
    </row>
    <row r="129" spans="1:8" ht="13.5" customHeight="1" x14ac:dyDescent="0.2">
      <c r="A129" s="138">
        <v>118</v>
      </c>
      <c r="B129" s="139"/>
      <c r="C129" s="140"/>
      <c r="D129" s="141"/>
      <c r="E129" s="141"/>
      <c r="F129" s="386"/>
      <c r="G129" s="141"/>
      <c r="H129" s="141"/>
    </row>
    <row r="130" spans="1:8" ht="13.5" customHeight="1" x14ac:dyDescent="0.2">
      <c r="A130" s="138">
        <v>119</v>
      </c>
      <c r="B130" s="139"/>
      <c r="C130" s="140"/>
      <c r="D130" s="141"/>
      <c r="E130" s="141"/>
      <c r="F130" s="386"/>
      <c r="G130" s="141"/>
      <c r="H130" s="141"/>
    </row>
    <row r="131" spans="1:8" ht="13.5" customHeight="1" x14ac:dyDescent="0.2">
      <c r="A131" s="138">
        <v>120</v>
      </c>
      <c r="B131" s="139"/>
      <c r="C131" s="140"/>
      <c r="D131" s="141"/>
      <c r="E131" s="141"/>
      <c r="F131" s="386"/>
      <c r="G131" s="141"/>
      <c r="H131" s="141"/>
    </row>
    <row r="132" spans="1:8" ht="13.5" customHeight="1" x14ac:dyDescent="0.2">
      <c r="A132" s="138">
        <v>121</v>
      </c>
      <c r="B132" s="139"/>
      <c r="C132" s="140"/>
      <c r="D132" s="141"/>
      <c r="E132" s="141"/>
      <c r="F132" s="386"/>
      <c r="G132" s="141"/>
      <c r="H132" s="141"/>
    </row>
    <row r="133" spans="1:8" ht="13.5" customHeight="1" x14ac:dyDescent="0.2">
      <c r="A133" s="138">
        <v>122</v>
      </c>
      <c r="B133" s="139"/>
      <c r="C133" s="140"/>
      <c r="D133" s="141"/>
      <c r="E133" s="141"/>
      <c r="F133" s="386"/>
      <c r="G133" s="141"/>
      <c r="H133" s="141"/>
    </row>
    <row r="134" spans="1:8" ht="13.5" customHeight="1" x14ac:dyDescent="0.2">
      <c r="A134" s="138">
        <v>123</v>
      </c>
      <c r="B134" s="139"/>
      <c r="C134" s="140"/>
      <c r="D134" s="141"/>
      <c r="E134" s="141"/>
      <c r="F134" s="386"/>
      <c r="G134" s="141"/>
      <c r="H134" s="141"/>
    </row>
    <row r="135" spans="1:8" ht="13.5" customHeight="1" x14ac:dyDescent="0.2">
      <c r="A135" s="138">
        <v>124</v>
      </c>
      <c r="B135" s="139"/>
      <c r="C135" s="140"/>
      <c r="D135" s="141"/>
      <c r="E135" s="141"/>
      <c r="F135" s="386"/>
      <c r="G135" s="141"/>
      <c r="H135" s="141"/>
    </row>
    <row r="136" spans="1:8" ht="13.5" customHeight="1" x14ac:dyDescent="0.2">
      <c r="A136" s="138">
        <v>125</v>
      </c>
      <c r="B136" s="139"/>
      <c r="C136" s="140"/>
      <c r="D136" s="141"/>
      <c r="E136" s="141"/>
      <c r="F136" s="386"/>
      <c r="G136" s="141"/>
      <c r="H136" s="141"/>
    </row>
    <row r="137" spans="1:8" ht="13.5" customHeight="1" x14ac:dyDescent="0.2">
      <c r="A137" s="138">
        <v>126</v>
      </c>
      <c r="B137" s="139"/>
      <c r="C137" s="140"/>
      <c r="D137" s="141"/>
      <c r="E137" s="141"/>
      <c r="F137" s="386"/>
      <c r="G137" s="141"/>
      <c r="H137" s="141"/>
    </row>
    <row r="138" spans="1:8" ht="13.5" customHeight="1" x14ac:dyDescent="0.2">
      <c r="A138" s="138">
        <v>127</v>
      </c>
      <c r="B138" s="139"/>
      <c r="C138" s="140"/>
      <c r="D138" s="141"/>
      <c r="E138" s="141"/>
      <c r="F138" s="386"/>
      <c r="G138" s="141"/>
      <c r="H138" s="141"/>
    </row>
    <row r="139" spans="1:8" ht="13.5" customHeight="1" x14ac:dyDescent="0.2">
      <c r="A139" s="138">
        <v>128</v>
      </c>
      <c r="B139" s="139"/>
      <c r="C139" s="140"/>
      <c r="D139" s="141"/>
      <c r="E139" s="141"/>
      <c r="F139" s="386"/>
      <c r="G139" s="141"/>
      <c r="H139" s="141"/>
    </row>
    <row r="140" spans="1:8" ht="13.5" customHeight="1" x14ac:dyDescent="0.2">
      <c r="A140" s="138">
        <v>129</v>
      </c>
      <c r="B140" s="139"/>
      <c r="C140" s="140"/>
      <c r="D140" s="141"/>
      <c r="E140" s="141"/>
      <c r="F140" s="386"/>
      <c r="G140" s="141"/>
      <c r="H140" s="141"/>
    </row>
    <row r="141" spans="1:8" ht="13.5" customHeight="1" x14ac:dyDescent="0.2">
      <c r="A141" s="138">
        <v>130</v>
      </c>
      <c r="B141" s="139"/>
      <c r="C141" s="140"/>
      <c r="D141" s="141"/>
      <c r="E141" s="141"/>
      <c r="F141" s="386"/>
      <c r="G141" s="141"/>
      <c r="H141" s="141"/>
    </row>
    <row r="142" spans="1:8" ht="13.5" customHeight="1" x14ac:dyDescent="0.2">
      <c r="A142" s="138">
        <v>131</v>
      </c>
      <c r="B142" s="139"/>
      <c r="C142" s="140"/>
      <c r="D142" s="141"/>
      <c r="E142" s="141"/>
      <c r="F142" s="386"/>
      <c r="G142" s="141"/>
      <c r="H142" s="141"/>
    </row>
    <row r="143" spans="1:8" ht="13.5" customHeight="1" x14ac:dyDescent="0.2">
      <c r="A143" s="138">
        <v>132</v>
      </c>
      <c r="B143" s="139"/>
      <c r="C143" s="140"/>
      <c r="D143" s="141"/>
      <c r="E143" s="141"/>
      <c r="F143" s="386"/>
      <c r="G143" s="141"/>
      <c r="H143" s="141"/>
    </row>
    <row r="144" spans="1:8" ht="13.5" customHeight="1" x14ac:dyDescent="0.2">
      <c r="A144" s="138">
        <v>133</v>
      </c>
      <c r="B144" s="139"/>
      <c r="C144" s="140"/>
      <c r="D144" s="141"/>
      <c r="E144" s="141"/>
      <c r="F144" s="386"/>
      <c r="G144" s="141"/>
      <c r="H144" s="141"/>
    </row>
    <row r="145" spans="1:8" ht="13.5" customHeight="1" x14ac:dyDescent="0.2">
      <c r="A145" s="138">
        <v>134</v>
      </c>
      <c r="B145" s="139"/>
      <c r="C145" s="140"/>
      <c r="D145" s="141"/>
      <c r="E145" s="141"/>
      <c r="F145" s="386"/>
      <c r="G145" s="141"/>
      <c r="H145" s="141"/>
    </row>
    <row r="146" spans="1:8" ht="13.5" customHeight="1" x14ac:dyDescent="0.2">
      <c r="A146" s="138">
        <v>135</v>
      </c>
      <c r="B146" s="139"/>
      <c r="C146" s="140"/>
      <c r="D146" s="141"/>
      <c r="E146" s="141"/>
      <c r="F146" s="386"/>
      <c r="G146" s="141"/>
      <c r="H146" s="141"/>
    </row>
    <row r="147" spans="1:8" ht="13.5" customHeight="1" x14ac:dyDescent="0.2">
      <c r="A147" s="138">
        <v>136</v>
      </c>
      <c r="B147" s="139"/>
      <c r="C147" s="140"/>
      <c r="D147" s="141"/>
      <c r="E147" s="141"/>
      <c r="F147" s="386"/>
      <c r="G147" s="141"/>
      <c r="H147" s="141"/>
    </row>
    <row r="148" spans="1:8" ht="13.5" customHeight="1" x14ac:dyDescent="0.2">
      <c r="A148" s="138">
        <v>137</v>
      </c>
      <c r="B148" s="139"/>
      <c r="C148" s="140"/>
      <c r="D148" s="141"/>
      <c r="E148" s="141"/>
      <c r="F148" s="386"/>
      <c r="G148" s="141"/>
      <c r="H148" s="141"/>
    </row>
    <row r="149" spans="1:8" ht="13.5" customHeight="1" x14ac:dyDescent="0.2">
      <c r="A149" s="138">
        <v>138</v>
      </c>
      <c r="B149" s="139"/>
      <c r="C149" s="140"/>
      <c r="D149" s="141"/>
      <c r="E149" s="141"/>
      <c r="F149" s="386"/>
      <c r="G149" s="141"/>
      <c r="H149" s="141"/>
    </row>
    <row r="150" spans="1:8" ht="13.5" customHeight="1" x14ac:dyDescent="0.2">
      <c r="A150" s="138">
        <v>139</v>
      </c>
      <c r="B150" s="139"/>
      <c r="C150" s="140"/>
      <c r="D150" s="141"/>
      <c r="E150" s="141"/>
      <c r="F150" s="386"/>
      <c r="G150" s="141"/>
      <c r="H150" s="141"/>
    </row>
    <row r="151" spans="1:8" ht="13.5" customHeight="1" x14ac:dyDescent="0.2">
      <c r="A151" s="138">
        <v>140</v>
      </c>
      <c r="B151" s="139"/>
      <c r="C151" s="140"/>
      <c r="D151" s="141"/>
      <c r="E151" s="141"/>
      <c r="F151" s="386"/>
      <c r="G151" s="141"/>
      <c r="H151" s="141"/>
    </row>
    <row r="152" spans="1:8" ht="13.5" customHeight="1" x14ac:dyDescent="0.2">
      <c r="A152" s="138">
        <v>141</v>
      </c>
      <c r="B152" s="139"/>
      <c r="C152" s="140"/>
      <c r="D152" s="141"/>
      <c r="E152" s="141"/>
      <c r="F152" s="386"/>
      <c r="G152" s="141"/>
      <c r="H152" s="141"/>
    </row>
    <row r="153" spans="1:8" ht="13.5" customHeight="1" x14ac:dyDescent="0.2">
      <c r="A153" s="138">
        <v>142</v>
      </c>
      <c r="B153" s="139"/>
      <c r="C153" s="140"/>
      <c r="D153" s="141"/>
      <c r="E153" s="141"/>
      <c r="F153" s="386"/>
      <c r="G153" s="141"/>
      <c r="H153" s="141"/>
    </row>
    <row r="154" spans="1:8" ht="13.5" customHeight="1" x14ac:dyDescent="0.2">
      <c r="A154" s="138">
        <v>143</v>
      </c>
      <c r="B154" s="139"/>
      <c r="C154" s="140"/>
      <c r="D154" s="141"/>
      <c r="E154" s="141"/>
      <c r="F154" s="386"/>
      <c r="G154" s="141"/>
      <c r="H154" s="141"/>
    </row>
    <row r="155" spans="1:8" ht="13.5" customHeight="1" x14ac:dyDescent="0.2">
      <c r="A155" s="138">
        <v>144</v>
      </c>
      <c r="B155" s="139"/>
      <c r="C155" s="140"/>
      <c r="D155" s="141"/>
      <c r="E155" s="141"/>
      <c r="F155" s="386"/>
      <c r="G155" s="141"/>
      <c r="H155" s="141"/>
    </row>
    <row r="156" spans="1:8" ht="13.5" customHeight="1" x14ac:dyDescent="0.2">
      <c r="A156" s="138">
        <v>145</v>
      </c>
      <c r="B156" s="139"/>
      <c r="C156" s="140"/>
      <c r="D156" s="141"/>
      <c r="E156" s="141"/>
      <c r="F156" s="386"/>
      <c r="G156" s="141"/>
      <c r="H156" s="141"/>
    </row>
    <row r="157" spans="1:8" ht="13.5" customHeight="1" x14ac:dyDescent="0.2">
      <c r="A157" s="138">
        <v>146</v>
      </c>
      <c r="B157" s="139"/>
      <c r="C157" s="140"/>
      <c r="D157" s="141"/>
      <c r="E157" s="141"/>
      <c r="F157" s="386"/>
      <c r="G157" s="141"/>
      <c r="H157" s="141"/>
    </row>
    <row r="158" spans="1:8" ht="13.5" customHeight="1" x14ac:dyDescent="0.2">
      <c r="A158" s="138">
        <v>147</v>
      </c>
      <c r="B158" s="139"/>
      <c r="C158" s="140"/>
      <c r="D158" s="141"/>
      <c r="E158" s="141"/>
      <c r="F158" s="386"/>
      <c r="G158" s="141"/>
      <c r="H158" s="141"/>
    </row>
    <row r="159" spans="1:8" ht="13.5" customHeight="1" x14ac:dyDescent="0.2">
      <c r="A159" s="138">
        <v>148</v>
      </c>
      <c r="B159" s="139"/>
      <c r="C159" s="140"/>
      <c r="D159" s="141"/>
      <c r="E159" s="141"/>
      <c r="F159" s="386"/>
      <c r="G159" s="141"/>
      <c r="H159" s="141"/>
    </row>
    <row r="160" spans="1:8" ht="13.5" customHeight="1" x14ac:dyDescent="0.2">
      <c r="A160" s="138">
        <v>149</v>
      </c>
      <c r="B160" s="139"/>
      <c r="C160" s="140"/>
      <c r="D160" s="141"/>
      <c r="E160" s="141"/>
      <c r="F160" s="386"/>
      <c r="G160" s="141"/>
      <c r="H160" s="141"/>
    </row>
    <row r="161" spans="1:8" ht="13.5" customHeight="1" x14ac:dyDescent="0.2">
      <c r="A161" s="138">
        <v>150</v>
      </c>
      <c r="B161" s="139"/>
      <c r="C161" s="140"/>
      <c r="D161" s="141"/>
      <c r="E161" s="141"/>
      <c r="F161" s="386"/>
      <c r="G161" s="141"/>
      <c r="H161" s="141"/>
    </row>
    <row r="162" spans="1:8" ht="13.5" customHeight="1" x14ac:dyDescent="0.2">
      <c r="A162" s="138">
        <v>151</v>
      </c>
      <c r="B162" s="139"/>
      <c r="C162" s="140"/>
      <c r="D162" s="141"/>
      <c r="E162" s="141"/>
      <c r="F162" s="386"/>
      <c r="G162" s="141"/>
      <c r="H162" s="141"/>
    </row>
    <row r="163" spans="1:8" ht="13.5" customHeight="1" x14ac:dyDescent="0.2">
      <c r="A163" s="138">
        <v>152</v>
      </c>
      <c r="B163" s="139"/>
      <c r="C163" s="140"/>
      <c r="D163" s="141"/>
      <c r="E163" s="141"/>
      <c r="F163" s="386"/>
      <c r="G163" s="141"/>
      <c r="H163" s="141"/>
    </row>
    <row r="164" spans="1:8" ht="13.5" customHeight="1" x14ac:dyDescent="0.2">
      <c r="A164" s="138">
        <v>153</v>
      </c>
      <c r="B164" s="139"/>
      <c r="C164" s="140"/>
      <c r="D164" s="141"/>
      <c r="E164" s="141"/>
      <c r="F164" s="386"/>
      <c r="G164" s="141"/>
      <c r="H164" s="141"/>
    </row>
    <row r="165" spans="1:8" ht="13.5" customHeight="1" x14ac:dyDescent="0.2">
      <c r="A165" s="138">
        <v>154</v>
      </c>
      <c r="B165" s="139"/>
      <c r="C165" s="140"/>
      <c r="D165" s="141"/>
      <c r="E165" s="141"/>
      <c r="F165" s="386"/>
      <c r="G165" s="141"/>
      <c r="H165" s="141"/>
    </row>
    <row r="166" spans="1:8" ht="13.5" customHeight="1" x14ac:dyDescent="0.2">
      <c r="A166" s="138">
        <v>155</v>
      </c>
      <c r="B166" s="139"/>
      <c r="C166" s="140"/>
      <c r="D166" s="141"/>
      <c r="E166" s="141"/>
      <c r="F166" s="386"/>
      <c r="G166" s="141"/>
      <c r="H166" s="141"/>
    </row>
    <row r="167" spans="1:8" ht="13.5" customHeight="1" x14ac:dyDescent="0.2">
      <c r="A167" s="138">
        <v>156</v>
      </c>
      <c r="B167" s="139"/>
      <c r="C167" s="140"/>
      <c r="D167" s="141"/>
      <c r="E167" s="141"/>
      <c r="F167" s="386"/>
      <c r="G167" s="141"/>
      <c r="H167" s="141"/>
    </row>
    <row r="168" spans="1:8" ht="13.5" customHeight="1" x14ac:dyDescent="0.2">
      <c r="A168" s="138">
        <v>157</v>
      </c>
      <c r="B168" s="139"/>
      <c r="C168" s="140"/>
      <c r="D168" s="141"/>
      <c r="E168" s="141"/>
      <c r="F168" s="386"/>
      <c r="G168" s="141"/>
      <c r="H168" s="141"/>
    </row>
    <row r="169" spans="1:8" ht="13.5" customHeight="1" x14ac:dyDescent="0.2">
      <c r="A169" s="138">
        <v>158</v>
      </c>
      <c r="B169" s="139"/>
      <c r="C169" s="140"/>
      <c r="D169" s="141"/>
      <c r="E169" s="141"/>
      <c r="F169" s="386"/>
      <c r="G169" s="141"/>
      <c r="H169" s="141"/>
    </row>
    <row r="170" spans="1:8" ht="13.5" customHeight="1" x14ac:dyDescent="0.2">
      <c r="A170" s="138">
        <v>159</v>
      </c>
      <c r="B170" s="139"/>
      <c r="C170" s="140"/>
      <c r="D170" s="141"/>
      <c r="E170" s="141"/>
      <c r="F170" s="386"/>
      <c r="G170" s="141"/>
      <c r="H170" s="141"/>
    </row>
    <row r="171" spans="1:8" ht="13.5" customHeight="1" x14ac:dyDescent="0.2">
      <c r="A171" s="138">
        <v>160</v>
      </c>
      <c r="B171" s="139"/>
      <c r="C171" s="140"/>
      <c r="D171" s="141"/>
      <c r="E171" s="141"/>
      <c r="F171" s="386"/>
      <c r="G171" s="141"/>
      <c r="H171" s="141"/>
    </row>
    <row r="172" spans="1:8" ht="13.5" customHeight="1" x14ac:dyDescent="0.2">
      <c r="A172" s="138">
        <v>161</v>
      </c>
      <c r="B172" s="139"/>
      <c r="C172" s="140"/>
      <c r="D172" s="141"/>
      <c r="E172" s="141"/>
      <c r="F172" s="386"/>
      <c r="G172" s="141"/>
      <c r="H172" s="141"/>
    </row>
    <row r="173" spans="1:8" ht="13.5" customHeight="1" x14ac:dyDescent="0.2">
      <c r="A173" s="138">
        <v>162</v>
      </c>
      <c r="B173" s="139"/>
      <c r="C173" s="140"/>
      <c r="D173" s="141"/>
      <c r="E173" s="141"/>
      <c r="F173" s="386"/>
      <c r="G173" s="141"/>
      <c r="H173" s="141"/>
    </row>
    <row r="174" spans="1:8" ht="13.5" customHeight="1" x14ac:dyDescent="0.2">
      <c r="A174" s="138">
        <v>163</v>
      </c>
      <c r="B174" s="139"/>
      <c r="C174" s="140"/>
      <c r="D174" s="141"/>
      <c r="E174" s="141"/>
      <c r="F174" s="386"/>
      <c r="G174" s="141"/>
      <c r="H174" s="141"/>
    </row>
    <row r="175" spans="1:8" ht="13.5" customHeight="1" x14ac:dyDescent="0.2">
      <c r="A175" s="138">
        <v>164</v>
      </c>
      <c r="B175" s="139"/>
      <c r="C175" s="140"/>
      <c r="D175" s="141"/>
      <c r="E175" s="141"/>
      <c r="F175" s="386"/>
      <c r="G175" s="141"/>
      <c r="H175" s="141"/>
    </row>
    <row r="176" spans="1:8" ht="13.5" customHeight="1" x14ac:dyDescent="0.2">
      <c r="A176" s="138">
        <v>165</v>
      </c>
      <c r="B176" s="139"/>
      <c r="C176" s="140"/>
      <c r="D176" s="141"/>
      <c r="E176" s="141"/>
      <c r="F176" s="386"/>
      <c r="G176" s="141"/>
      <c r="H176" s="141"/>
    </row>
    <row r="177" spans="1:8" ht="13.5" customHeight="1" x14ac:dyDescent="0.2">
      <c r="A177" s="138">
        <v>166</v>
      </c>
      <c r="B177" s="139"/>
      <c r="C177" s="140"/>
      <c r="D177" s="141"/>
      <c r="E177" s="141"/>
      <c r="F177" s="386"/>
      <c r="G177" s="141"/>
      <c r="H177" s="141"/>
    </row>
    <row r="178" spans="1:8" ht="13.5" customHeight="1" x14ac:dyDescent="0.2">
      <c r="A178" s="138">
        <v>167</v>
      </c>
      <c r="B178" s="139"/>
      <c r="C178" s="140"/>
      <c r="D178" s="141"/>
      <c r="E178" s="141"/>
      <c r="F178" s="386"/>
      <c r="G178" s="141"/>
      <c r="H178" s="141"/>
    </row>
    <row r="179" spans="1:8" ht="13.5" customHeight="1" x14ac:dyDescent="0.2">
      <c r="A179" s="138">
        <v>168</v>
      </c>
      <c r="B179" s="139"/>
      <c r="C179" s="140"/>
      <c r="D179" s="141"/>
      <c r="E179" s="141"/>
      <c r="F179" s="386"/>
      <c r="G179" s="141"/>
      <c r="H179" s="141"/>
    </row>
    <row r="180" spans="1:8" ht="13.5" customHeight="1" x14ac:dyDescent="0.2">
      <c r="A180" s="138">
        <v>169</v>
      </c>
      <c r="B180" s="139"/>
      <c r="C180" s="140"/>
      <c r="D180" s="141"/>
      <c r="E180" s="141"/>
      <c r="F180" s="386"/>
      <c r="G180" s="141"/>
      <c r="H180" s="141"/>
    </row>
    <row r="181" spans="1:8" ht="13.5" customHeight="1" x14ac:dyDescent="0.2">
      <c r="A181" s="138">
        <v>170</v>
      </c>
      <c r="B181" s="139"/>
      <c r="C181" s="140"/>
      <c r="D181" s="141"/>
      <c r="E181" s="141"/>
      <c r="F181" s="386"/>
      <c r="G181" s="141"/>
      <c r="H181" s="141"/>
    </row>
    <row r="182" spans="1:8" ht="13.5" customHeight="1" x14ac:dyDescent="0.2">
      <c r="A182" s="138">
        <v>171</v>
      </c>
      <c r="B182" s="139"/>
      <c r="C182" s="140"/>
      <c r="D182" s="141"/>
      <c r="E182" s="141"/>
      <c r="F182" s="386"/>
      <c r="G182" s="141"/>
      <c r="H182" s="141"/>
    </row>
    <row r="183" spans="1:8" ht="13.5" customHeight="1" x14ac:dyDescent="0.2">
      <c r="A183" s="138">
        <v>172</v>
      </c>
      <c r="B183" s="139"/>
      <c r="C183" s="140"/>
      <c r="D183" s="141"/>
      <c r="E183" s="141"/>
      <c r="F183" s="386"/>
      <c r="G183" s="141"/>
      <c r="H183" s="141"/>
    </row>
    <row r="184" spans="1:8" ht="13.5" customHeight="1" x14ac:dyDescent="0.2">
      <c r="A184" s="138">
        <v>173</v>
      </c>
      <c r="B184" s="139"/>
      <c r="C184" s="140"/>
      <c r="D184" s="141"/>
      <c r="E184" s="141"/>
      <c r="F184" s="386"/>
      <c r="G184" s="141"/>
      <c r="H184" s="141"/>
    </row>
    <row r="185" spans="1:8" ht="13.5" customHeight="1" x14ac:dyDescent="0.2">
      <c r="A185" s="138">
        <v>174</v>
      </c>
      <c r="B185" s="139"/>
      <c r="C185" s="140"/>
      <c r="D185" s="141"/>
      <c r="E185" s="141"/>
      <c r="F185" s="386"/>
      <c r="G185" s="141"/>
      <c r="H185" s="141"/>
    </row>
    <row r="186" spans="1:8" ht="13.5" customHeight="1" x14ac:dyDescent="0.2">
      <c r="A186" s="138">
        <v>175</v>
      </c>
      <c r="B186" s="139"/>
      <c r="C186" s="140"/>
      <c r="D186" s="141"/>
      <c r="E186" s="141"/>
      <c r="F186" s="386"/>
      <c r="G186" s="141"/>
      <c r="H186" s="141"/>
    </row>
    <row r="187" spans="1:8" ht="13.5" customHeight="1" x14ac:dyDescent="0.2">
      <c r="A187" s="138">
        <v>176</v>
      </c>
      <c r="B187" s="139"/>
      <c r="C187" s="140"/>
      <c r="D187" s="141"/>
      <c r="E187" s="141"/>
      <c r="F187" s="386"/>
      <c r="G187" s="141"/>
      <c r="H187" s="141"/>
    </row>
    <row r="188" spans="1:8" ht="13.5" customHeight="1" x14ac:dyDescent="0.2">
      <c r="A188" s="138">
        <v>177</v>
      </c>
      <c r="B188" s="139"/>
      <c r="C188" s="140"/>
      <c r="D188" s="141"/>
      <c r="E188" s="141"/>
      <c r="F188" s="386"/>
      <c r="G188" s="141"/>
      <c r="H188" s="141"/>
    </row>
    <row r="189" spans="1:8" ht="13.5" customHeight="1" x14ac:dyDescent="0.2">
      <c r="A189" s="138">
        <v>178</v>
      </c>
      <c r="B189" s="139"/>
      <c r="C189" s="140"/>
      <c r="D189" s="141"/>
      <c r="E189" s="141"/>
      <c r="F189" s="386"/>
      <c r="G189" s="141"/>
      <c r="H189" s="141"/>
    </row>
    <row r="190" spans="1:8" ht="13.5" customHeight="1" x14ac:dyDescent="0.2">
      <c r="A190" s="138">
        <v>179</v>
      </c>
      <c r="B190" s="139"/>
      <c r="C190" s="140"/>
      <c r="D190" s="141"/>
      <c r="E190" s="141"/>
      <c r="F190" s="386"/>
      <c r="G190" s="141"/>
      <c r="H190" s="141"/>
    </row>
    <row r="191" spans="1:8" ht="13.5" customHeight="1" x14ac:dyDescent="0.2">
      <c r="A191" s="138">
        <v>180</v>
      </c>
      <c r="B191" s="139"/>
      <c r="C191" s="140"/>
      <c r="D191" s="141"/>
      <c r="E191" s="141"/>
      <c r="F191" s="386"/>
      <c r="G191" s="141"/>
      <c r="H191" s="141"/>
    </row>
    <row r="192" spans="1:8" ht="13.5" customHeight="1" x14ac:dyDescent="0.2">
      <c r="A192" s="138">
        <v>181</v>
      </c>
      <c r="B192" s="139"/>
      <c r="C192" s="140"/>
      <c r="D192" s="141"/>
      <c r="E192" s="141"/>
      <c r="F192" s="386"/>
      <c r="G192" s="141"/>
      <c r="H192" s="141"/>
    </row>
    <row r="193" spans="1:8" ht="13.5" customHeight="1" x14ac:dyDescent="0.2">
      <c r="A193" s="138">
        <v>182</v>
      </c>
      <c r="B193" s="139"/>
      <c r="C193" s="140"/>
      <c r="D193" s="141"/>
      <c r="E193" s="141"/>
      <c r="F193" s="386"/>
      <c r="G193" s="141"/>
      <c r="H193" s="141"/>
    </row>
    <row r="194" spans="1:8" ht="13.5" customHeight="1" x14ac:dyDescent="0.2">
      <c r="A194" s="138">
        <v>183</v>
      </c>
      <c r="B194" s="139"/>
      <c r="C194" s="140"/>
      <c r="D194" s="141"/>
      <c r="E194" s="141"/>
      <c r="F194" s="386"/>
      <c r="G194" s="141"/>
      <c r="H194" s="141"/>
    </row>
    <row r="195" spans="1:8" ht="13.5" customHeight="1" x14ac:dyDescent="0.2">
      <c r="A195" s="138">
        <v>184</v>
      </c>
      <c r="B195" s="139"/>
      <c r="C195" s="140"/>
      <c r="D195" s="141"/>
      <c r="E195" s="141"/>
      <c r="F195" s="386"/>
      <c r="G195" s="141"/>
      <c r="H195" s="141"/>
    </row>
    <row r="196" spans="1:8" ht="13.5" customHeight="1" x14ac:dyDescent="0.2">
      <c r="A196" s="138">
        <v>185</v>
      </c>
      <c r="B196" s="139"/>
      <c r="C196" s="140"/>
      <c r="D196" s="141"/>
      <c r="E196" s="141"/>
      <c r="F196" s="386"/>
      <c r="G196" s="141"/>
      <c r="H196" s="141"/>
    </row>
    <row r="197" spans="1:8" ht="13.5" customHeight="1" x14ac:dyDescent="0.2">
      <c r="A197" s="138">
        <v>186</v>
      </c>
      <c r="B197" s="139"/>
      <c r="C197" s="140"/>
      <c r="D197" s="141"/>
      <c r="E197" s="141"/>
      <c r="F197" s="386"/>
      <c r="G197" s="141"/>
      <c r="H197" s="141"/>
    </row>
    <row r="198" spans="1:8" ht="13.5" customHeight="1" x14ac:dyDescent="0.2">
      <c r="A198" s="138">
        <v>187</v>
      </c>
      <c r="B198" s="139"/>
      <c r="C198" s="140"/>
      <c r="D198" s="141"/>
      <c r="E198" s="141"/>
      <c r="F198" s="386"/>
      <c r="G198" s="141"/>
      <c r="H198" s="141"/>
    </row>
    <row r="199" spans="1:8" ht="13.5" customHeight="1" x14ac:dyDescent="0.2">
      <c r="A199" s="138">
        <v>188</v>
      </c>
      <c r="B199" s="139"/>
      <c r="C199" s="140"/>
      <c r="D199" s="141"/>
      <c r="E199" s="141"/>
      <c r="F199" s="386"/>
      <c r="G199" s="141"/>
      <c r="H199" s="141"/>
    </row>
    <row r="200" spans="1:8" ht="13.5" customHeight="1" x14ac:dyDescent="0.2">
      <c r="A200" s="138">
        <v>189</v>
      </c>
      <c r="B200" s="139"/>
      <c r="C200" s="140"/>
      <c r="D200" s="141"/>
      <c r="E200" s="141"/>
      <c r="F200" s="386"/>
      <c r="G200" s="141"/>
      <c r="H200" s="141"/>
    </row>
    <row r="201" spans="1:8" ht="13.5" customHeight="1" x14ac:dyDescent="0.2">
      <c r="A201" s="138">
        <v>190</v>
      </c>
      <c r="B201" s="139"/>
      <c r="C201" s="140"/>
      <c r="D201" s="141"/>
      <c r="E201" s="141"/>
      <c r="F201" s="386"/>
      <c r="G201" s="141"/>
      <c r="H201" s="141"/>
    </row>
    <row r="202" spans="1:8" ht="13.5" customHeight="1" x14ac:dyDescent="0.2">
      <c r="A202" s="138">
        <v>191</v>
      </c>
      <c r="B202" s="139"/>
      <c r="C202" s="140"/>
      <c r="D202" s="141"/>
      <c r="E202" s="141"/>
      <c r="F202" s="386"/>
      <c r="G202" s="141"/>
      <c r="H202" s="141"/>
    </row>
    <row r="203" spans="1:8" ht="13.5" customHeight="1" x14ac:dyDescent="0.2">
      <c r="A203" s="138">
        <v>192</v>
      </c>
      <c r="B203" s="139"/>
      <c r="C203" s="140"/>
      <c r="D203" s="141"/>
      <c r="E203" s="141"/>
      <c r="F203" s="386"/>
      <c r="G203" s="141"/>
      <c r="H203" s="141"/>
    </row>
    <row r="204" spans="1:8" ht="13.5" customHeight="1" x14ac:dyDescent="0.2">
      <c r="A204" s="138">
        <v>193</v>
      </c>
      <c r="B204" s="139"/>
      <c r="C204" s="140"/>
      <c r="D204" s="141"/>
      <c r="E204" s="141"/>
      <c r="F204" s="386"/>
      <c r="G204" s="141"/>
      <c r="H204" s="141"/>
    </row>
    <row r="205" spans="1:8" ht="13.5" customHeight="1" x14ac:dyDescent="0.2">
      <c r="A205" s="138">
        <v>194</v>
      </c>
      <c r="B205" s="139"/>
      <c r="C205" s="140"/>
      <c r="D205" s="141"/>
      <c r="E205" s="141"/>
      <c r="F205" s="386"/>
      <c r="G205" s="141"/>
      <c r="H205" s="141"/>
    </row>
    <row r="206" spans="1:8" ht="13.5" customHeight="1" x14ac:dyDescent="0.2">
      <c r="A206" s="138">
        <v>195</v>
      </c>
      <c r="B206" s="139"/>
      <c r="C206" s="140"/>
      <c r="D206" s="141"/>
      <c r="E206" s="141"/>
      <c r="F206" s="386"/>
      <c r="G206" s="141"/>
      <c r="H206" s="141"/>
    </row>
    <row r="207" spans="1:8" ht="13.5" customHeight="1" x14ac:dyDescent="0.2">
      <c r="A207" s="138">
        <v>196</v>
      </c>
      <c r="B207" s="139"/>
      <c r="C207" s="140"/>
      <c r="D207" s="141"/>
      <c r="E207" s="141"/>
      <c r="F207" s="386"/>
      <c r="G207" s="141"/>
      <c r="H207" s="141"/>
    </row>
    <row r="208" spans="1:8" ht="13.5" customHeight="1" x14ac:dyDescent="0.2">
      <c r="A208" s="138">
        <v>197</v>
      </c>
      <c r="B208" s="139"/>
      <c r="C208" s="140"/>
      <c r="D208" s="141"/>
      <c r="E208" s="141"/>
      <c r="F208" s="386"/>
      <c r="G208" s="141"/>
      <c r="H208" s="141"/>
    </row>
    <row r="209" spans="1:8" ht="13.5" customHeight="1" x14ac:dyDescent="0.2">
      <c r="A209" s="138">
        <v>198</v>
      </c>
      <c r="B209" s="139"/>
      <c r="C209" s="140"/>
      <c r="D209" s="141"/>
      <c r="E209" s="141"/>
      <c r="F209" s="386"/>
      <c r="G209" s="141"/>
      <c r="H209" s="141"/>
    </row>
    <row r="210" spans="1:8" ht="13.5" customHeight="1" x14ac:dyDescent="0.2">
      <c r="A210" s="138">
        <v>199</v>
      </c>
      <c r="B210" s="139"/>
      <c r="C210" s="140"/>
      <c r="D210" s="141"/>
      <c r="E210" s="141"/>
      <c r="F210" s="386"/>
      <c r="G210" s="141"/>
      <c r="H210" s="141"/>
    </row>
    <row r="211" spans="1:8" ht="13.5" customHeight="1" x14ac:dyDescent="0.2">
      <c r="A211" s="138">
        <v>200</v>
      </c>
      <c r="B211" s="139"/>
      <c r="C211" s="140"/>
      <c r="D211" s="141"/>
      <c r="E211" s="141"/>
      <c r="F211" s="386"/>
      <c r="G211" s="141"/>
      <c r="H211" s="141"/>
    </row>
    <row r="212" spans="1:8" ht="13.5" customHeight="1" x14ac:dyDescent="0.2">
      <c r="A212" s="138">
        <v>201</v>
      </c>
      <c r="B212" s="139"/>
      <c r="C212" s="140"/>
      <c r="D212" s="141"/>
      <c r="E212" s="141"/>
      <c r="F212" s="386"/>
      <c r="G212" s="141"/>
      <c r="H212" s="141"/>
    </row>
    <row r="213" spans="1:8" ht="13.5" customHeight="1" x14ac:dyDescent="0.2">
      <c r="A213" s="138">
        <v>202</v>
      </c>
      <c r="B213" s="139"/>
      <c r="C213" s="140"/>
      <c r="D213" s="141"/>
      <c r="E213" s="141"/>
      <c r="F213" s="386"/>
      <c r="G213" s="141"/>
      <c r="H213" s="141"/>
    </row>
    <row r="214" spans="1:8" ht="13.5" customHeight="1" x14ac:dyDescent="0.2">
      <c r="A214" s="138">
        <v>203</v>
      </c>
      <c r="B214" s="139"/>
      <c r="C214" s="140"/>
      <c r="D214" s="141"/>
      <c r="E214" s="141"/>
      <c r="F214" s="386"/>
      <c r="G214" s="141"/>
      <c r="H214" s="141"/>
    </row>
    <row r="215" spans="1:8" ht="13.5" customHeight="1" x14ac:dyDescent="0.2">
      <c r="A215" s="138">
        <v>204</v>
      </c>
      <c r="B215" s="139"/>
      <c r="C215" s="140"/>
      <c r="D215" s="141"/>
      <c r="E215" s="141"/>
      <c r="F215" s="386"/>
      <c r="G215" s="141"/>
      <c r="H215" s="141"/>
    </row>
    <row r="216" spans="1:8" ht="13.5" customHeight="1" x14ac:dyDescent="0.2">
      <c r="A216" s="138">
        <v>205</v>
      </c>
      <c r="B216" s="139"/>
      <c r="C216" s="140"/>
      <c r="D216" s="141"/>
      <c r="E216" s="141"/>
      <c r="F216" s="386"/>
      <c r="G216" s="141"/>
      <c r="H216" s="141"/>
    </row>
    <row r="217" spans="1:8" ht="13.5" customHeight="1" x14ac:dyDescent="0.2">
      <c r="A217" s="138">
        <v>206</v>
      </c>
      <c r="B217" s="139"/>
      <c r="C217" s="140"/>
      <c r="D217" s="141"/>
      <c r="E217" s="141"/>
      <c r="F217" s="386"/>
      <c r="G217" s="141"/>
      <c r="H217" s="141"/>
    </row>
    <row r="218" spans="1:8" ht="13.5" customHeight="1" x14ac:dyDescent="0.2">
      <c r="A218" s="138">
        <v>207</v>
      </c>
      <c r="B218" s="139"/>
      <c r="C218" s="140"/>
      <c r="D218" s="141"/>
      <c r="E218" s="141"/>
      <c r="F218" s="386"/>
      <c r="G218" s="141"/>
      <c r="H218" s="141"/>
    </row>
    <row r="219" spans="1:8" ht="13.5" customHeight="1" x14ac:dyDescent="0.2">
      <c r="A219" s="138">
        <v>208</v>
      </c>
      <c r="B219" s="139"/>
      <c r="C219" s="140"/>
      <c r="D219" s="141"/>
      <c r="E219" s="141"/>
      <c r="F219" s="386"/>
      <c r="G219" s="141"/>
      <c r="H219" s="141"/>
    </row>
    <row r="220" spans="1:8" ht="13.5" customHeight="1" x14ac:dyDescent="0.2">
      <c r="A220" s="138">
        <v>209</v>
      </c>
      <c r="B220" s="139"/>
      <c r="C220" s="140"/>
      <c r="D220" s="141"/>
      <c r="E220" s="141"/>
      <c r="F220" s="386"/>
      <c r="G220" s="141"/>
      <c r="H220" s="141"/>
    </row>
    <row r="221" spans="1:8" ht="13.5" customHeight="1" x14ac:dyDescent="0.2">
      <c r="A221" s="138">
        <v>210</v>
      </c>
      <c r="B221" s="139"/>
      <c r="C221" s="140"/>
      <c r="D221" s="141"/>
      <c r="E221" s="141"/>
      <c r="F221" s="386"/>
      <c r="G221" s="141"/>
      <c r="H221" s="141"/>
    </row>
    <row r="222" spans="1:8" ht="13.5" customHeight="1" x14ac:dyDescent="0.2">
      <c r="A222" s="138">
        <v>211</v>
      </c>
      <c r="B222" s="139"/>
      <c r="C222" s="140"/>
      <c r="D222" s="141"/>
      <c r="E222" s="141"/>
      <c r="F222" s="386"/>
      <c r="G222" s="141"/>
      <c r="H222" s="141"/>
    </row>
    <row r="223" spans="1:8" ht="13.5" customHeight="1" x14ac:dyDescent="0.2">
      <c r="A223" s="138">
        <v>212</v>
      </c>
      <c r="B223" s="139"/>
      <c r="C223" s="140"/>
      <c r="D223" s="141"/>
      <c r="E223" s="141"/>
      <c r="F223" s="386"/>
      <c r="G223" s="141"/>
      <c r="H223" s="141"/>
    </row>
    <row r="224" spans="1:8" ht="13.5" customHeight="1" x14ac:dyDescent="0.2">
      <c r="A224" s="138">
        <v>213</v>
      </c>
      <c r="B224" s="139"/>
      <c r="C224" s="140"/>
      <c r="D224" s="141"/>
      <c r="E224" s="141"/>
      <c r="F224" s="386"/>
      <c r="G224" s="141"/>
      <c r="H224" s="141"/>
    </row>
    <row r="225" spans="1:8" ht="13.5" customHeight="1" x14ac:dyDescent="0.2">
      <c r="A225" s="138">
        <v>214</v>
      </c>
      <c r="B225" s="139"/>
      <c r="C225" s="140"/>
      <c r="D225" s="141"/>
      <c r="E225" s="141"/>
      <c r="F225" s="386"/>
      <c r="G225" s="141"/>
      <c r="H225" s="141"/>
    </row>
    <row r="226" spans="1:8" ht="13.5" customHeight="1" x14ac:dyDescent="0.2">
      <c r="A226" s="138">
        <v>215</v>
      </c>
      <c r="B226" s="139"/>
      <c r="C226" s="140"/>
      <c r="D226" s="141"/>
      <c r="E226" s="141"/>
      <c r="F226" s="386"/>
      <c r="G226" s="141"/>
      <c r="H226" s="141"/>
    </row>
    <row r="227" spans="1:8" ht="13.5" customHeight="1" x14ac:dyDescent="0.2">
      <c r="A227" s="138">
        <v>216</v>
      </c>
      <c r="B227" s="139"/>
      <c r="C227" s="140"/>
      <c r="D227" s="141"/>
      <c r="E227" s="141"/>
      <c r="F227" s="386"/>
      <c r="G227" s="141"/>
      <c r="H227" s="141"/>
    </row>
    <row r="228" spans="1:8" ht="13.5" customHeight="1" x14ac:dyDescent="0.2">
      <c r="A228" s="138">
        <v>217</v>
      </c>
      <c r="B228" s="139"/>
      <c r="C228" s="140"/>
      <c r="D228" s="141"/>
      <c r="E228" s="141"/>
      <c r="F228" s="386"/>
      <c r="G228" s="141"/>
      <c r="H228" s="141"/>
    </row>
    <row r="229" spans="1:8" ht="13.5" customHeight="1" x14ac:dyDescent="0.2">
      <c r="A229" s="138">
        <v>218</v>
      </c>
      <c r="B229" s="139"/>
      <c r="C229" s="140"/>
      <c r="D229" s="141"/>
      <c r="E229" s="141"/>
      <c r="F229" s="386"/>
      <c r="G229" s="141"/>
      <c r="H229" s="141"/>
    </row>
    <row r="230" spans="1:8" ht="13.5" customHeight="1" x14ac:dyDescent="0.2">
      <c r="A230" s="138">
        <v>219</v>
      </c>
      <c r="B230" s="139"/>
      <c r="C230" s="140"/>
      <c r="D230" s="141"/>
      <c r="E230" s="141"/>
      <c r="F230" s="386"/>
      <c r="G230" s="141"/>
      <c r="H230" s="141"/>
    </row>
    <row r="231" spans="1:8" ht="13.5" customHeight="1" x14ac:dyDescent="0.2">
      <c r="A231" s="138">
        <v>220</v>
      </c>
      <c r="B231" s="139"/>
      <c r="C231" s="140"/>
      <c r="D231" s="141"/>
      <c r="E231" s="141"/>
      <c r="F231" s="386"/>
      <c r="G231" s="141"/>
      <c r="H231" s="141"/>
    </row>
    <row r="232" spans="1:8" ht="13.5" customHeight="1" x14ac:dyDescent="0.2">
      <c r="A232" s="138">
        <v>221</v>
      </c>
      <c r="B232" s="139"/>
      <c r="C232" s="140"/>
      <c r="D232" s="141"/>
      <c r="E232" s="141"/>
      <c r="F232" s="386"/>
      <c r="G232" s="141"/>
      <c r="H232" s="141"/>
    </row>
    <row r="233" spans="1:8" ht="13.5" customHeight="1" x14ac:dyDescent="0.2">
      <c r="A233" s="138">
        <v>222</v>
      </c>
      <c r="B233" s="139"/>
      <c r="C233" s="140"/>
      <c r="D233" s="141"/>
      <c r="E233" s="141"/>
      <c r="F233" s="386"/>
      <c r="G233" s="141"/>
      <c r="H233" s="141"/>
    </row>
    <row r="234" spans="1:8" ht="13.5" customHeight="1" x14ac:dyDescent="0.2">
      <c r="A234" s="138">
        <v>223</v>
      </c>
      <c r="B234" s="139"/>
      <c r="C234" s="140"/>
      <c r="D234" s="141"/>
      <c r="E234" s="141"/>
      <c r="F234" s="386"/>
      <c r="G234" s="141"/>
      <c r="H234" s="141"/>
    </row>
    <row r="235" spans="1:8" ht="13.5" customHeight="1" x14ac:dyDescent="0.2">
      <c r="A235" s="138">
        <v>224</v>
      </c>
      <c r="B235" s="139"/>
      <c r="C235" s="140"/>
      <c r="D235" s="141"/>
      <c r="E235" s="141"/>
      <c r="F235" s="386"/>
      <c r="G235" s="141"/>
      <c r="H235" s="141"/>
    </row>
    <row r="236" spans="1:8" ht="13.5" customHeight="1" x14ac:dyDescent="0.2">
      <c r="A236" s="138">
        <v>225</v>
      </c>
      <c r="B236" s="139"/>
      <c r="C236" s="140"/>
      <c r="D236" s="141"/>
      <c r="E236" s="141"/>
      <c r="F236" s="386"/>
      <c r="G236" s="141"/>
      <c r="H236" s="141"/>
    </row>
    <row r="237" spans="1:8" ht="13.5" customHeight="1" x14ac:dyDescent="0.2">
      <c r="A237" s="138">
        <v>226</v>
      </c>
      <c r="B237" s="139"/>
      <c r="C237" s="140"/>
      <c r="D237" s="141"/>
      <c r="E237" s="141"/>
      <c r="F237" s="386"/>
      <c r="G237" s="141"/>
      <c r="H237" s="141"/>
    </row>
    <row r="238" spans="1:8" ht="13.5" customHeight="1" x14ac:dyDescent="0.2">
      <c r="A238" s="138">
        <v>227</v>
      </c>
      <c r="B238" s="139"/>
      <c r="C238" s="140"/>
      <c r="D238" s="141"/>
      <c r="E238" s="141"/>
      <c r="F238" s="386"/>
      <c r="G238" s="141"/>
      <c r="H238" s="141"/>
    </row>
    <row r="239" spans="1:8" ht="13.5" customHeight="1" x14ac:dyDescent="0.2">
      <c r="A239" s="138">
        <v>228</v>
      </c>
      <c r="B239" s="139"/>
      <c r="C239" s="140"/>
      <c r="D239" s="141"/>
      <c r="E239" s="141"/>
      <c r="F239" s="386"/>
      <c r="G239" s="141"/>
      <c r="H239" s="141"/>
    </row>
    <row r="240" spans="1:8" ht="13.5" customHeight="1" x14ac:dyDescent="0.2">
      <c r="A240" s="138">
        <v>229</v>
      </c>
      <c r="B240" s="139"/>
      <c r="C240" s="140"/>
      <c r="D240" s="141"/>
      <c r="E240" s="141"/>
      <c r="F240" s="386"/>
      <c r="G240" s="141"/>
      <c r="H240" s="141"/>
    </row>
    <row r="241" spans="1:8" ht="13.5" customHeight="1" x14ac:dyDescent="0.2">
      <c r="A241" s="138">
        <v>230</v>
      </c>
      <c r="B241" s="139"/>
      <c r="C241" s="140"/>
      <c r="D241" s="141"/>
      <c r="E241" s="141"/>
      <c r="F241" s="386"/>
      <c r="G241" s="141"/>
      <c r="H241" s="141"/>
    </row>
    <row r="242" spans="1:8" ht="13.5" customHeight="1" x14ac:dyDescent="0.2">
      <c r="A242" s="138">
        <v>231</v>
      </c>
      <c r="B242" s="139"/>
      <c r="C242" s="140"/>
      <c r="D242" s="141"/>
      <c r="E242" s="141"/>
      <c r="F242" s="386"/>
      <c r="G242" s="141"/>
      <c r="H242" s="141"/>
    </row>
    <row r="243" spans="1:8" ht="13.5" customHeight="1" x14ac:dyDescent="0.2">
      <c r="A243" s="138">
        <v>232</v>
      </c>
      <c r="B243" s="139"/>
      <c r="C243" s="140"/>
      <c r="D243" s="141"/>
      <c r="E243" s="141"/>
      <c r="F243" s="386"/>
      <c r="G243" s="141"/>
      <c r="H243" s="141"/>
    </row>
    <row r="244" spans="1:8" ht="13.5" customHeight="1" x14ac:dyDescent="0.2">
      <c r="A244" s="138">
        <v>233</v>
      </c>
      <c r="B244" s="139"/>
      <c r="C244" s="140"/>
      <c r="D244" s="141"/>
      <c r="E244" s="141"/>
      <c r="F244" s="386"/>
      <c r="G244" s="141"/>
      <c r="H244" s="141"/>
    </row>
    <row r="245" spans="1:8" ht="13.5" customHeight="1" x14ac:dyDescent="0.2">
      <c r="A245" s="138">
        <v>234</v>
      </c>
      <c r="B245" s="139"/>
      <c r="C245" s="140"/>
      <c r="D245" s="141"/>
      <c r="E245" s="141"/>
      <c r="F245" s="386"/>
      <c r="G245" s="141"/>
      <c r="H245" s="141"/>
    </row>
    <row r="246" spans="1:8" ht="13.5" customHeight="1" x14ac:dyDescent="0.2">
      <c r="A246" s="138">
        <v>235</v>
      </c>
      <c r="B246" s="139"/>
      <c r="C246" s="140"/>
      <c r="D246" s="141"/>
      <c r="E246" s="141"/>
      <c r="F246" s="386"/>
      <c r="G246" s="141"/>
      <c r="H246" s="141"/>
    </row>
    <row r="247" spans="1:8" ht="13.5" customHeight="1" x14ac:dyDescent="0.2">
      <c r="A247" s="138">
        <v>236</v>
      </c>
      <c r="B247" s="139"/>
      <c r="C247" s="140"/>
      <c r="D247" s="141"/>
      <c r="E247" s="141"/>
      <c r="F247" s="386"/>
      <c r="G247" s="141"/>
      <c r="H247" s="141"/>
    </row>
    <row r="248" spans="1:8" ht="13.5" customHeight="1" x14ac:dyDescent="0.2">
      <c r="A248" s="138">
        <v>237</v>
      </c>
      <c r="B248" s="139"/>
      <c r="C248" s="140"/>
      <c r="D248" s="141"/>
      <c r="E248" s="141"/>
      <c r="F248" s="386"/>
      <c r="G248" s="141"/>
      <c r="H248" s="141"/>
    </row>
    <row r="249" spans="1:8" ht="13.5" customHeight="1" x14ac:dyDescent="0.2">
      <c r="A249" s="138">
        <v>238</v>
      </c>
      <c r="B249" s="139"/>
      <c r="C249" s="140"/>
      <c r="D249" s="141"/>
      <c r="E249" s="141"/>
      <c r="F249" s="386"/>
      <c r="G249" s="141"/>
      <c r="H249" s="141"/>
    </row>
    <row r="250" spans="1:8" ht="13.5" customHeight="1" x14ac:dyDescent="0.2">
      <c r="A250" s="138">
        <v>239</v>
      </c>
      <c r="B250" s="139"/>
      <c r="C250" s="140"/>
      <c r="D250" s="141"/>
      <c r="E250" s="141"/>
      <c r="F250" s="386"/>
      <c r="G250" s="141"/>
      <c r="H250" s="141"/>
    </row>
    <row r="251" spans="1:8" ht="13.5" customHeight="1" x14ac:dyDescent="0.2">
      <c r="A251" s="138">
        <v>240</v>
      </c>
      <c r="B251" s="139"/>
      <c r="C251" s="140"/>
      <c r="D251" s="141"/>
      <c r="E251" s="141"/>
      <c r="F251" s="386"/>
      <c r="G251" s="141"/>
      <c r="H251" s="141"/>
    </row>
    <row r="252" spans="1:8" ht="13.5" customHeight="1" x14ac:dyDescent="0.2">
      <c r="A252" s="138">
        <v>241</v>
      </c>
      <c r="B252" s="139"/>
      <c r="C252" s="140"/>
      <c r="D252" s="141"/>
      <c r="E252" s="141"/>
      <c r="F252" s="386"/>
      <c r="G252" s="141"/>
      <c r="H252" s="141"/>
    </row>
    <row r="253" spans="1:8" ht="13.5" customHeight="1" x14ac:dyDescent="0.2">
      <c r="A253" s="138">
        <v>242</v>
      </c>
      <c r="B253" s="139"/>
      <c r="C253" s="140"/>
      <c r="D253" s="141"/>
      <c r="E253" s="141"/>
      <c r="F253" s="386"/>
      <c r="G253" s="141"/>
      <c r="H253" s="141"/>
    </row>
    <row r="254" spans="1:8" ht="13.5" customHeight="1" x14ac:dyDescent="0.2">
      <c r="A254" s="138">
        <v>243</v>
      </c>
      <c r="B254" s="139"/>
      <c r="C254" s="140"/>
      <c r="D254" s="141"/>
      <c r="E254" s="141"/>
      <c r="F254" s="386"/>
      <c r="G254" s="141"/>
      <c r="H254" s="141"/>
    </row>
    <row r="255" spans="1:8" ht="13.5" customHeight="1" x14ac:dyDescent="0.2">
      <c r="A255" s="138">
        <v>244</v>
      </c>
      <c r="B255" s="139"/>
      <c r="C255" s="140"/>
      <c r="D255" s="141"/>
      <c r="E255" s="141"/>
      <c r="F255" s="386"/>
      <c r="G255" s="141"/>
      <c r="H255" s="141"/>
    </row>
    <row r="256" spans="1:8" ht="13.5" customHeight="1" x14ac:dyDescent="0.2">
      <c r="A256" s="138">
        <v>245</v>
      </c>
      <c r="B256" s="139"/>
      <c r="C256" s="140"/>
      <c r="D256" s="141"/>
      <c r="E256" s="141"/>
      <c r="F256" s="386"/>
      <c r="G256" s="141"/>
      <c r="H256" s="141"/>
    </row>
    <row r="257" spans="1:8" ht="13.5" customHeight="1" x14ac:dyDescent="0.2">
      <c r="A257" s="138">
        <v>246</v>
      </c>
      <c r="B257" s="139"/>
      <c r="C257" s="140"/>
      <c r="D257" s="141"/>
      <c r="E257" s="141"/>
      <c r="F257" s="386"/>
      <c r="G257" s="141"/>
      <c r="H257" s="141"/>
    </row>
    <row r="258" spans="1:8" ht="13.5" customHeight="1" x14ac:dyDescent="0.2">
      <c r="A258" s="138">
        <v>247</v>
      </c>
      <c r="B258" s="139"/>
      <c r="C258" s="140"/>
      <c r="D258" s="141"/>
      <c r="E258" s="141"/>
      <c r="F258" s="386"/>
      <c r="G258" s="141"/>
      <c r="H258" s="141"/>
    </row>
    <row r="259" spans="1:8" ht="13.5" customHeight="1" x14ac:dyDescent="0.2">
      <c r="A259" s="138">
        <v>248</v>
      </c>
      <c r="B259" s="139"/>
      <c r="C259" s="140"/>
      <c r="D259" s="141"/>
      <c r="E259" s="141"/>
      <c r="F259" s="386"/>
      <c r="G259" s="141"/>
      <c r="H259" s="141"/>
    </row>
    <row r="260" spans="1:8" ht="13.5" customHeight="1" x14ac:dyDescent="0.2">
      <c r="A260" s="138">
        <v>249</v>
      </c>
      <c r="B260" s="139"/>
      <c r="C260" s="140"/>
      <c r="D260" s="141"/>
      <c r="E260" s="141"/>
      <c r="F260" s="386"/>
      <c r="G260" s="141"/>
      <c r="H260" s="141"/>
    </row>
    <row r="261" spans="1:8" ht="13.5" customHeight="1" x14ac:dyDescent="0.2">
      <c r="A261" s="138">
        <v>250</v>
      </c>
      <c r="B261" s="139"/>
      <c r="C261" s="140"/>
      <c r="D261" s="141"/>
      <c r="E261" s="141"/>
      <c r="F261" s="386"/>
      <c r="G261" s="141"/>
      <c r="H261" s="141"/>
    </row>
    <row r="262" spans="1:8" ht="13.5" customHeight="1" x14ac:dyDescent="0.2">
      <c r="A262" s="138">
        <v>251</v>
      </c>
      <c r="B262" s="139"/>
      <c r="C262" s="140"/>
      <c r="D262" s="141"/>
      <c r="E262" s="141"/>
      <c r="F262" s="386"/>
      <c r="G262" s="141"/>
      <c r="H262" s="141"/>
    </row>
    <row r="263" spans="1:8" ht="13.5" customHeight="1" x14ac:dyDescent="0.2">
      <c r="A263" s="138">
        <v>252</v>
      </c>
      <c r="B263" s="139"/>
      <c r="C263" s="140"/>
      <c r="D263" s="141"/>
      <c r="E263" s="141"/>
      <c r="F263" s="386"/>
      <c r="G263" s="141"/>
      <c r="H263" s="141"/>
    </row>
    <row r="264" spans="1:8" ht="13.5" customHeight="1" x14ac:dyDescent="0.2">
      <c r="A264" s="138">
        <v>253</v>
      </c>
      <c r="B264" s="139"/>
      <c r="C264" s="140"/>
      <c r="D264" s="141"/>
      <c r="E264" s="141"/>
      <c r="F264" s="386"/>
      <c r="G264" s="141"/>
      <c r="H264" s="141"/>
    </row>
    <row r="265" spans="1:8" ht="13.5" customHeight="1" x14ac:dyDescent="0.2">
      <c r="A265" s="138">
        <v>254</v>
      </c>
      <c r="B265" s="139"/>
      <c r="C265" s="140"/>
      <c r="D265" s="141"/>
      <c r="E265" s="141"/>
      <c r="F265" s="386"/>
      <c r="G265" s="141"/>
      <c r="H265" s="141"/>
    </row>
    <row r="266" spans="1:8" ht="13.5" customHeight="1" x14ac:dyDescent="0.2">
      <c r="A266" s="138">
        <v>255</v>
      </c>
      <c r="B266" s="139"/>
      <c r="C266" s="140"/>
      <c r="D266" s="141"/>
      <c r="E266" s="141"/>
      <c r="F266" s="386"/>
      <c r="G266" s="141"/>
      <c r="H266" s="141"/>
    </row>
    <row r="267" spans="1:8" ht="13.5" customHeight="1" x14ac:dyDescent="0.2">
      <c r="A267" s="138">
        <v>256</v>
      </c>
      <c r="B267" s="139"/>
      <c r="C267" s="140"/>
      <c r="D267" s="141"/>
      <c r="E267" s="141"/>
      <c r="F267" s="386"/>
      <c r="G267" s="141"/>
      <c r="H267" s="141"/>
    </row>
    <row r="268" spans="1:8" ht="13.5" customHeight="1" x14ac:dyDescent="0.2">
      <c r="A268" s="138">
        <v>257</v>
      </c>
      <c r="B268" s="139"/>
      <c r="C268" s="140"/>
      <c r="D268" s="141"/>
      <c r="E268" s="141"/>
      <c r="F268" s="386"/>
      <c r="G268" s="141"/>
      <c r="H268" s="141"/>
    </row>
    <row r="269" spans="1:8" ht="13.5" customHeight="1" x14ac:dyDescent="0.2">
      <c r="A269" s="138">
        <v>258</v>
      </c>
      <c r="B269" s="139"/>
      <c r="C269" s="140"/>
      <c r="D269" s="141"/>
      <c r="E269" s="141"/>
      <c r="F269" s="386"/>
      <c r="G269" s="141"/>
      <c r="H269" s="141"/>
    </row>
    <row r="270" spans="1:8" ht="13.5" customHeight="1" x14ac:dyDescent="0.2">
      <c r="A270" s="138">
        <v>259</v>
      </c>
      <c r="B270" s="139"/>
      <c r="C270" s="140"/>
      <c r="D270" s="141"/>
      <c r="E270" s="141"/>
      <c r="F270" s="386"/>
      <c r="G270" s="141"/>
      <c r="H270" s="141"/>
    </row>
    <row r="271" spans="1:8" ht="13.5" customHeight="1" x14ac:dyDescent="0.2">
      <c r="A271" s="138">
        <v>260</v>
      </c>
      <c r="B271" s="139"/>
      <c r="C271" s="140"/>
      <c r="D271" s="141"/>
      <c r="E271" s="141"/>
      <c r="F271" s="386"/>
      <c r="G271" s="141"/>
      <c r="H271" s="141"/>
    </row>
    <row r="272" spans="1:8" ht="13.5" customHeight="1" x14ac:dyDescent="0.2">
      <c r="A272" s="138">
        <v>261</v>
      </c>
      <c r="B272" s="139"/>
      <c r="C272" s="140"/>
      <c r="D272" s="141"/>
      <c r="E272" s="141"/>
      <c r="F272" s="386"/>
      <c r="G272" s="141"/>
      <c r="H272" s="141"/>
    </row>
    <row r="273" spans="1:8" ht="13.5" customHeight="1" x14ac:dyDescent="0.2">
      <c r="A273" s="138">
        <v>262</v>
      </c>
      <c r="B273" s="139"/>
      <c r="C273" s="140"/>
      <c r="D273" s="141"/>
      <c r="E273" s="141"/>
      <c r="F273" s="386"/>
      <c r="G273" s="141"/>
      <c r="H273" s="141"/>
    </row>
    <row r="274" spans="1:8" ht="13.5" customHeight="1" x14ac:dyDescent="0.2">
      <c r="A274" s="138">
        <v>263</v>
      </c>
      <c r="B274" s="139"/>
      <c r="C274" s="140"/>
      <c r="D274" s="141"/>
      <c r="E274" s="141"/>
      <c r="F274" s="386"/>
      <c r="G274" s="141"/>
      <c r="H274" s="141"/>
    </row>
    <row r="275" spans="1:8" ht="13.5" customHeight="1" x14ac:dyDescent="0.2">
      <c r="A275" s="138">
        <v>264</v>
      </c>
      <c r="B275" s="139"/>
      <c r="C275" s="140"/>
      <c r="D275" s="141"/>
      <c r="E275" s="141"/>
      <c r="F275" s="386"/>
      <c r="G275" s="141"/>
      <c r="H275" s="141"/>
    </row>
    <row r="276" spans="1:8" ht="13.5" customHeight="1" x14ac:dyDescent="0.2">
      <c r="A276" s="138">
        <v>265</v>
      </c>
      <c r="B276" s="139"/>
      <c r="C276" s="140"/>
      <c r="D276" s="141"/>
      <c r="E276" s="141"/>
      <c r="F276" s="386"/>
      <c r="G276" s="141"/>
      <c r="H276" s="141"/>
    </row>
    <row r="277" spans="1:8" ht="13.5" customHeight="1" x14ac:dyDescent="0.2">
      <c r="A277" s="138">
        <v>266</v>
      </c>
      <c r="B277" s="139"/>
      <c r="C277" s="140"/>
      <c r="D277" s="141"/>
      <c r="E277" s="141"/>
      <c r="F277" s="386"/>
      <c r="G277" s="141"/>
      <c r="H277" s="141"/>
    </row>
    <row r="278" spans="1:8" ht="13.5" customHeight="1" x14ac:dyDescent="0.2">
      <c r="A278" s="138">
        <v>267</v>
      </c>
      <c r="B278" s="139"/>
      <c r="C278" s="140"/>
      <c r="D278" s="141"/>
      <c r="E278" s="141"/>
      <c r="F278" s="386"/>
      <c r="G278" s="141"/>
      <c r="H278" s="141"/>
    </row>
    <row r="279" spans="1:8" ht="13.5" customHeight="1" x14ac:dyDescent="0.2">
      <c r="A279" s="138">
        <v>268</v>
      </c>
      <c r="B279" s="139"/>
      <c r="C279" s="140"/>
      <c r="D279" s="141"/>
      <c r="E279" s="141"/>
      <c r="F279" s="386"/>
      <c r="G279" s="141"/>
      <c r="H279" s="141"/>
    </row>
    <row r="280" spans="1:8" ht="13.5" customHeight="1" x14ac:dyDescent="0.2">
      <c r="A280" s="138">
        <v>269</v>
      </c>
      <c r="B280" s="139"/>
      <c r="C280" s="140"/>
      <c r="D280" s="141"/>
      <c r="E280" s="141"/>
      <c r="F280" s="386"/>
      <c r="G280" s="141"/>
      <c r="H280" s="141"/>
    </row>
    <row r="281" spans="1:8" ht="13.5" customHeight="1" x14ac:dyDescent="0.2">
      <c r="A281" s="138">
        <v>270</v>
      </c>
      <c r="B281" s="139"/>
      <c r="C281" s="140"/>
      <c r="D281" s="141"/>
      <c r="E281" s="141"/>
      <c r="F281" s="386"/>
      <c r="G281" s="141"/>
      <c r="H281" s="141"/>
    </row>
    <row r="282" spans="1:8" ht="13.5" customHeight="1" x14ac:dyDescent="0.2">
      <c r="A282" s="138">
        <v>271</v>
      </c>
      <c r="B282" s="139"/>
      <c r="C282" s="140"/>
      <c r="D282" s="141"/>
      <c r="E282" s="141"/>
      <c r="F282" s="386"/>
      <c r="G282" s="141"/>
      <c r="H282" s="141"/>
    </row>
    <row r="283" spans="1:8" ht="13.5" customHeight="1" x14ac:dyDescent="0.2">
      <c r="A283" s="138">
        <v>272</v>
      </c>
      <c r="B283" s="139"/>
      <c r="C283" s="140"/>
      <c r="D283" s="141"/>
      <c r="E283" s="141"/>
      <c r="F283" s="386"/>
      <c r="G283" s="141"/>
      <c r="H283" s="141"/>
    </row>
    <row r="284" spans="1:8" ht="13.5" customHeight="1" x14ac:dyDescent="0.2">
      <c r="A284" s="138">
        <v>273</v>
      </c>
      <c r="B284" s="139"/>
      <c r="C284" s="140"/>
      <c r="D284" s="141"/>
      <c r="E284" s="141"/>
      <c r="F284" s="386"/>
      <c r="G284" s="141"/>
      <c r="H284" s="141"/>
    </row>
    <row r="285" spans="1:8" ht="13.5" customHeight="1" x14ac:dyDescent="0.2">
      <c r="A285" s="138">
        <v>274</v>
      </c>
      <c r="B285" s="139"/>
      <c r="C285" s="140"/>
      <c r="D285" s="141"/>
      <c r="E285" s="141"/>
      <c r="F285" s="386"/>
      <c r="G285" s="141"/>
      <c r="H285" s="141"/>
    </row>
    <row r="286" spans="1:8" ht="13.5" customHeight="1" x14ac:dyDescent="0.2">
      <c r="A286" s="138">
        <v>275</v>
      </c>
      <c r="B286" s="139"/>
      <c r="C286" s="140"/>
      <c r="D286" s="141"/>
      <c r="E286" s="141"/>
      <c r="F286" s="386"/>
      <c r="G286" s="141"/>
      <c r="H286" s="141"/>
    </row>
    <row r="287" spans="1:8" ht="13.5" customHeight="1" x14ac:dyDescent="0.2">
      <c r="A287" s="138">
        <v>276</v>
      </c>
      <c r="B287" s="139"/>
      <c r="C287" s="140"/>
      <c r="D287" s="141"/>
      <c r="E287" s="141"/>
      <c r="F287" s="386"/>
      <c r="G287" s="141"/>
      <c r="H287" s="141"/>
    </row>
    <row r="288" spans="1:8" ht="13.5" customHeight="1" x14ac:dyDescent="0.2">
      <c r="A288" s="138">
        <v>277</v>
      </c>
      <c r="B288" s="139"/>
      <c r="C288" s="140"/>
      <c r="D288" s="141"/>
      <c r="E288" s="141"/>
      <c r="F288" s="386"/>
      <c r="G288" s="141"/>
      <c r="H288" s="141"/>
    </row>
    <row r="289" spans="1:8" ht="13.5" customHeight="1" x14ac:dyDescent="0.2">
      <c r="A289" s="138">
        <v>278</v>
      </c>
      <c r="B289" s="139"/>
      <c r="C289" s="140"/>
      <c r="D289" s="141"/>
      <c r="E289" s="141"/>
      <c r="F289" s="386"/>
      <c r="G289" s="141"/>
      <c r="H289" s="141"/>
    </row>
    <row r="290" spans="1:8" ht="13.5" customHeight="1" x14ac:dyDescent="0.2">
      <c r="A290" s="138">
        <v>279</v>
      </c>
      <c r="B290" s="139"/>
      <c r="C290" s="140"/>
      <c r="D290" s="141"/>
      <c r="E290" s="141"/>
      <c r="F290" s="386"/>
      <c r="G290" s="141"/>
      <c r="H290" s="141"/>
    </row>
    <row r="291" spans="1:8" ht="13.5" customHeight="1" x14ac:dyDescent="0.2">
      <c r="A291" s="138">
        <v>280</v>
      </c>
      <c r="B291" s="139"/>
      <c r="C291" s="140"/>
      <c r="D291" s="141"/>
      <c r="E291" s="141"/>
      <c r="F291" s="386"/>
      <c r="G291" s="141"/>
      <c r="H291" s="141"/>
    </row>
    <row r="292" spans="1:8" ht="13.5" customHeight="1" x14ac:dyDescent="0.2">
      <c r="A292" s="138">
        <v>281</v>
      </c>
      <c r="B292" s="139"/>
      <c r="C292" s="140"/>
      <c r="D292" s="141"/>
      <c r="E292" s="141"/>
      <c r="F292" s="386"/>
      <c r="G292" s="141"/>
      <c r="H292" s="141"/>
    </row>
    <row r="293" spans="1:8" ht="13.5" customHeight="1" x14ac:dyDescent="0.2">
      <c r="A293" s="138">
        <v>282</v>
      </c>
      <c r="B293" s="139"/>
      <c r="C293" s="140"/>
      <c r="D293" s="141"/>
      <c r="E293" s="141"/>
      <c r="F293" s="386"/>
      <c r="G293" s="141"/>
      <c r="H293" s="141"/>
    </row>
    <row r="294" spans="1:8" ht="13.5" customHeight="1" x14ac:dyDescent="0.2">
      <c r="A294" s="138">
        <v>283</v>
      </c>
      <c r="B294" s="139"/>
      <c r="C294" s="140"/>
      <c r="D294" s="141"/>
      <c r="E294" s="141"/>
      <c r="F294" s="386"/>
      <c r="G294" s="141"/>
      <c r="H294" s="141"/>
    </row>
    <row r="295" spans="1:8" ht="13.5" customHeight="1" x14ac:dyDescent="0.2">
      <c r="A295" s="138">
        <v>284</v>
      </c>
      <c r="B295" s="139"/>
      <c r="C295" s="140"/>
      <c r="D295" s="141"/>
      <c r="E295" s="141"/>
      <c r="F295" s="386"/>
      <c r="G295" s="141"/>
      <c r="H295" s="141"/>
    </row>
    <row r="296" spans="1:8" ht="13.5" customHeight="1" x14ac:dyDescent="0.2">
      <c r="A296" s="138">
        <v>285</v>
      </c>
      <c r="B296" s="139"/>
      <c r="C296" s="140"/>
      <c r="D296" s="141"/>
      <c r="E296" s="141"/>
      <c r="F296" s="386"/>
      <c r="G296" s="141"/>
      <c r="H296" s="141"/>
    </row>
    <row r="297" spans="1:8" ht="13.5" customHeight="1" x14ac:dyDescent="0.2">
      <c r="A297" s="138">
        <v>286</v>
      </c>
      <c r="B297" s="139"/>
      <c r="C297" s="140"/>
      <c r="D297" s="141"/>
      <c r="E297" s="141"/>
      <c r="F297" s="386"/>
      <c r="G297" s="141"/>
      <c r="H297" s="141"/>
    </row>
    <row r="298" spans="1:8" ht="13.5" customHeight="1" x14ac:dyDescent="0.2">
      <c r="A298" s="138">
        <v>287</v>
      </c>
      <c r="B298" s="139"/>
      <c r="C298" s="140"/>
      <c r="D298" s="141"/>
      <c r="E298" s="141"/>
      <c r="F298" s="386"/>
      <c r="G298" s="141"/>
      <c r="H298" s="141"/>
    </row>
    <row r="299" spans="1:8" ht="13.5" customHeight="1" x14ac:dyDescent="0.2">
      <c r="A299" s="138">
        <v>288</v>
      </c>
      <c r="B299" s="139"/>
      <c r="C299" s="140"/>
      <c r="D299" s="141"/>
      <c r="E299" s="141"/>
      <c r="F299" s="386"/>
      <c r="G299" s="141"/>
      <c r="H299" s="141"/>
    </row>
    <row r="300" spans="1:8" ht="13.5" customHeight="1" x14ac:dyDescent="0.2">
      <c r="A300" s="138">
        <v>289</v>
      </c>
      <c r="B300" s="139"/>
      <c r="C300" s="140"/>
      <c r="D300" s="141"/>
      <c r="E300" s="141"/>
      <c r="F300" s="386"/>
      <c r="G300" s="141"/>
      <c r="H300" s="141"/>
    </row>
    <row r="301" spans="1:8" ht="13.5" customHeight="1" x14ac:dyDescent="0.2">
      <c r="A301" s="138">
        <v>290</v>
      </c>
      <c r="B301" s="139"/>
      <c r="C301" s="140"/>
      <c r="D301" s="141"/>
      <c r="E301" s="141"/>
      <c r="F301" s="386"/>
      <c r="G301" s="141"/>
      <c r="H301" s="141"/>
    </row>
    <row r="302" spans="1:8" ht="13.5" customHeight="1" x14ac:dyDescent="0.2">
      <c r="A302" s="138">
        <v>291</v>
      </c>
      <c r="B302" s="139"/>
      <c r="C302" s="140"/>
      <c r="D302" s="141"/>
      <c r="E302" s="141"/>
      <c r="F302" s="386"/>
      <c r="G302" s="141"/>
      <c r="H302" s="141"/>
    </row>
    <row r="303" spans="1:8" ht="13.5" customHeight="1" x14ac:dyDescent="0.2">
      <c r="A303" s="138">
        <v>292</v>
      </c>
      <c r="B303" s="139"/>
      <c r="C303" s="140"/>
      <c r="D303" s="141"/>
      <c r="E303" s="141"/>
      <c r="F303" s="386"/>
      <c r="G303" s="141"/>
      <c r="H303" s="141"/>
    </row>
    <row r="304" spans="1:8" ht="13.5" customHeight="1" x14ac:dyDescent="0.2">
      <c r="A304" s="138">
        <v>293</v>
      </c>
      <c r="B304" s="139"/>
      <c r="C304" s="140"/>
      <c r="D304" s="141"/>
      <c r="E304" s="141"/>
      <c r="F304" s="386"/>
      <c r="G304" s="141"/>
      <c r="H304" s="141"/>
    </row>
    <row r="305" spans="1:8" ht="13.5" customHeight="1" x14ac:dyDescent="0.2">
      <c r="A305" s="138">
        <v>294</v>
      </c>
      <c r="B305" s="139"/>
      <c r="C305" s="140"/>
      <c r="D305" s="141"/>
      <c r="E305" s="141"/>
      <c r="F305" s="386"/>
      <c r="G305" s="141"/>
      <c r="H305" s="141"/>
    </row>
    <row r="306" spans="1:8" ht="13.5" customHeight="1" x14ac:dyDescent="0.2">
      <c r="A306" s="138">
        <v>295</v>
      </c>
      <c r="B306" s="139"/>
      <c r="C306" s="140"/>
      <c r="D306" s="141"/>
      <c r="E306" s="141"/>
      <c r="F306" s="386"/>
      <c r="G306" s="141"/>
      <c r="H306" s="141"/>
    </row>
    <row r="307" spans="1:8" ht="13.5" customHeight="1" x14ac:dyDescent="0.2">
      <c r="A307" s="138">
        <v>296</v>
      </c>
      <c r="B307" s="139"/>
      <c r="C307" s="140"/>
      <c r="D307" s="141"/>
      <c r="E307" s="141"/>
      <c r="F307" s="386"/>
      <c r="G307" s="141"/>
      <c r="H307" s="141"/>
    </row>
    <row r="308" spans="1:8" ht="13.5" customHeight="1" x14ac:dyDescent="0.2">
      <c r="A308" s="138">
        <v>297</v>
      </c>
      <c r="B308" s="139"/>
      <c r="C308" s="140"/>
      <c r="D308" s="141"/>
      <c r="E308" s="141"/>
      <c r="F308" s="386"/>
      <c r="G308" s="141"/>
      <c r="H308" s="141"/>
    </row>
    <row r="309" spans="1:8" ht="13.5" customHeight="1" x14ac:dyDescent="0.2">
      <c r="A309" s="138">
        <v>298</v>
      </c>
      <c r="B309" s="139"/>
      <c r="C309" s="140"/>
      <c r="D309" s="141"/>
      <c r="E309" s="141"/>
      <c r="F309" s="386"/>
      <c r="G309" s="141"/>
      <c r="H309" s="141"/>
    </row>
    <row r="310" spans="1:8" ht="13.5" customHeight="1" x14ac:dyDescent="0.2">
      <c r="A310" s="138">
        <v>299</v>
      </c>
      <c r="B310" s="139"/>
      <c r="C310" s="140"/>
      <c r="D310" s="141"/>
      <c r="E310" s="141"/>
      <c r="F310" s="386"/>
      <c r="G310" s="141"/>
      <c r="H310" s="141"/>
    </row>
    <row r="311" spans="1:8" ht="13.5" customHeight="1" x14ac:dyDescent="0.2">
      <c r="A311" s="138">
        <v>300</v>
      </c>
      <c r="B311" s="139"/>
      <c r="C311" s="140"/>
      <c r="D311" s="141"/>
      <c r="E311" s="141"/>
      <c r="F311" s="386"/>
      <c r="G311" s="141"/>
      <c r="H311" s="141"/>
    </row>
    <row r="312" spans="1:8" ht="13.5" customHeight="1" x14ac:dyDescent="0.2">
      <c r="A312" s="138">
        <v>301</v>
      </c>
      <c r="B312" s="139"/>
      <c r="C312" s="140"/>
      <c r="D312" s="141"/>
      <c r="E312" s="141"/>
      <c r="F312" s="386"/>
      <c r="G312" s="141"/>
      <c r="H312" s="141"/>
    </row>
  </sheetData>
  <sheetProtection selectLockedCells="1"/>
  <mergeCells count="8">
    <mergeCell ref="A7:D7"/>
    <mergeCell ref="A5:D6"/>
    <mergeCell ref="G8:H10"/>
    <mergeCell ref="G5:H7"/>
    <mergeCell ref="E4:F4"/>
    <mergeCell ref="A8:D10"/>
    <mergeCell ref="G4:H4"/>
    <mergeCell ref="A4:D4"/>
  </mergeCells>
  <conditionalFormatting sqref="D12:D312">
    <cfRule type="expression" dxfId="189" priority="4">
      <formula>AND($D12="",$E12&lt;&gt;"")</formula>
    </cfRule>
  </conditionalFormatting>
  <printOptions horizontalCentered="1"/>
  <pageMargins left="0.25670289899999998" right="0.25" top="0.27391304347826101" bottom="0.75" header="0.3" footer="0.3"/>
  <pageSetup scale="96" fitToHeight="0" orientation="landscape" r:id="rId1"/>
  <headerFooter alignWithMargins="0">
    <oddFooter>&amp;R&amp;P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94A9ACF9-EA9A-4F59-89C0-1851C648F0C1}">
            <xm:f>Gen!$E$50='Data Validation'!$I$5</xm:f>
            <x14:dxf>
              <font>
                <color theme="1"/>
              </font>
            </x14:dxf>
          </x14:cfRule>
          <xm:sqref>A3:E3</xm:sqref>
        </x14:conditionalFormatting>
        <x14:conditionalFormatting xmlns:xm="http://schemas.microsoft.com/office/excel/2006/main">
          <x14:cfRule type="expression" priority="3" id="{D9088FC8-E20C-4692-9172-1E8BD7411583}">
            <xm:f>Gen!$E$50='Data Validation'!$I$5</xm:f>
            <x14:dxf>
              <font>
                <color theme="0" tint="-4.9989318521683403E-2"/>
              </font>
              <fill>
                <patternFill>
                  <bgColor theme="0" tint="-4.9989318521683403E-2"/>
                </patternFill>
              </fill>
              <border>
                <left/>
                <right/>
                <top/>
                <bottom/>
                <vertical/>
                <horizontal/>
              </border>
            </x14:dxf>
          </x14:cfRule>
          <xm:sqref>A4:H6 A7 E7:H7 A8:H312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D8FBB08-4BE5-4D56-A2E6-9470A89845AF}">
          <x14:formula1>
            <xm:f>'Data Validation'!$C$12:$C$15</xm:f>
          </x14:formula1>
          <xm:sqref>D12:D312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A1:I50"/>
  <sheetViews>
    <sheetView showGridLines="0" showRuler="0" zoomScaleNormal="100" workbookViewId="0">
      <pane ySplit="3" topLeftCell="A4" activePane="bottomLeft" state="frozen"/>
      <selection pane="bottomLeft" activeCell="A4" sqref="A4"/>
    </sheetView>
  </sheetViews>
  <sheetFormatPr defaultColWidth="9.140625" defaultRowHeight="12.75" x14ac:dyDescent="0.2"/>
  <cols>
    <col min="1" max="1" width="3.140625" customWidth="1"/>
    <col min="2" max="2" width="2.5703125" bestFit="1" customWidth="1"/>
    <col min="3" max="3" width="3.140625" customWidth="1"/>
    <col min="4" max="4" width="25.28515625" customWidth="1"/>
    <col min="5" max="5" width="15.28515625" customWidth="1"/>
    <col min="6" max="6" width="16.42578125" customWidth="1"/>
    <col min="7" max="7" width="26" customWidth="1"/>
    <col min="8" max="8" width="75.7109375" customWidth="1"/>
    <col min="9" max="9" width="3.140625" customWidth="1"/>
  </cols>
  <sheetData>
    <row r="1" spans="1:9" ht="30" x14ac:dyDescent="0.2">
      <c r="A1" s="516"/>
      <c r="B1" s="516"/>
      <c r="C1" s="516"/>
      <c r="E1" s="516"/>
      <c r="F1" s="516"/>
      <c r="G1" s="537">
        <f>Gen!E10</f>
        <v>0</v>
      </c>
      <c r="H1" s="142" t="s">
        <v>608</v>
      </c>
    </row>
    <row r="2" spans="1:9" s="484" customFormat="1" ht="20.25" x14ac:dyDescent="0.3">
      <c r="D2" s="818" t="s">
        <v>605</v>
      </c>
      <c r="E2" s="818"/>
      <c r="F2" s="818"/>
      <c r="G2" s="30" t="s">
        <v>578</v>
      </c>
    </row>
    <row r="3" spans="1:9" s="484" customFormat="1" ht="20.25" x14ac:dyDescent="0.3">
      <c r="A3" s="384" t="s">
        <v>617</v>
      </c>
      <c r="E3" s="489"/>
    </row>
    <row r="4" spans="1:9" s="19" customFormat="1" ht="15" x14ac:dyDescent="0.2">
      <c r="A4" s="216"/>
      <c r="B4" s="821" t="s">
        <v>418</v>
      </c>
      <c r="C4" s="822"/>
      <c r="D4" s="822"/>
      <c r="E4" s="822"/>
      <c r="F4" s="822"/>
      <c r="G4" s="823"/>
      <c r="H4" s="185"/>
      <c r="I4" s="186"/>
    </row>
    <row r="5" spans="1:9" s="19" customFormat="1" ht="15.75" x14ac:dyDescent="0.25">
      <c r="A5" s="175"/>
      <c r="B5" s="172"/>
      <c r="C5" s="164"/>
      <c r="D5" s="164"/>
      <c r="E5" s="164"/>
      <c r="F5" s="164"/>
      <c r="G5" s="164"/>
      <c r="H5" s="164"/>
      <c r="I5" s="169"/>
    </row>
    <row r="6" spans="1:9" ht="15.75" x14ac:dyDescent="0.25">
      <c r="A6" s="166" t="s">
        <v>143</v>
      </c>
      <c r="B6" s="161"/>
      <c r="C6" s="161"/>
      <c r="D6" s="161"/>
      <c r="E6" s="161"/>
      <c r="F6" s="161"/>
      <c r="G6" s="172" t="s">
        <v>70</v>
      </c>
      <c r="H6" s="161"/>
      <c r="I6" s="162"/>
    </row>
    <row r="7" spans="1:9" ht="14.25" customHeight="1" x14ac:dyDescent="0.25">
      <c r="A7" s="166"/>
      <c r="B7" s="34" t="s">
        <v>9</v>
      </c>
      <c r="C7" s="67" t="s">
        <v>144</v>
      </c>
      <c r="D7" s="68"/>
      <c r="E7" s="68"/>
      <c r="F7" s="68"/>
      <c r="G7" s="89" t="s">
        <v>328</v>
      </c>
      <c r="H7" s="165"/>
      <c r="I7" s="162"/>
    </row>
    <row r="8" spans="1:9" ht="14.25" customHeight="1" x14ac:dyDescent="0.2">
      <c r="A8" s="160"/>
      <c r="B8" s="35" t="s">
        <v>10</v>
      </c>
      <c r="C8" s="3" t="s">
        <v>145</v>
      </c>
      <c r="G8" s="49"/>
      <c r="H8" s="165"/>
      <c r="I8" s="162"/>
    </row>
    <row r="9" spans="1:9" ht="14.25" customHeight="1" x14ac:dyDescent="0.2">
      <c r="A9" s="160"/>
      <c r="B9" s="35" t="s">
        <v>11</v>
      </c>
      <c r="C9" s="3" t="s">
        <v>146</v>
      </c>
      <c r="G9" s="50"/>
      <c r="H9" s="161"/>
      <c r="I9" s="162"/>
    </row>
    <row r="10" spans="1:9" ht="14.25" customHeight="1" x14ac:dyDescent="0.2">
      <c r="A10" s="160"/>
      <c r="B10" s="35" t="s">
        <v>12</v>
      </c>
      <c r="C10" s="3" t="s">
        <v>147</v>
      </c>
      <c r="G10" s="50"/>
      <c r="H10" s="161"/>
      <c r="I10" s="162"/>
    </row>
    <row r="11" spans="1:9" ht="14.25" customHeight="1" x14ac:dyDescent="0.2">
      <c r="A11" s="160"/>
      <c r="B11" s="35" t="s">
        <v>14</v>
      </c>
      <c r="C11" s="3" t="s">
        <v>148</v>
      </c>
      <c r="G11" s="50"/>
      <c r="H11" s="161"/>
      <c r="I11" s="162"/>
    </row>
    <row r="12" spans="1:9" ht="14.25" customHeight="1" x14ac:dyDescent="0.2">
      <c r="A12" s="160"/>
      <c r="B12" s="35" t="s">
        <v>16</v>
      </c>
      <c r="C12" s="3" t="s">
        <v>515</v>
      </c>
      <c r="G12" s="146"/>
      <c r="H12" s="161"/>
      <c r="I12" s="162"/>
    </row>
    <row r="13" spans="1:9" ht="14.25" customHeight="1" x14ac:dyDescent="0.2">
      <c r="A13" s="160"/>
      <c r="B13" s="36" t="s">
        <v>17</v>
      </c>
      <c r="C13" s="90" t="s">
        <v>575</v>
      </c>
      <c r="D13" s="69"/>
      <c r="E13" s="69"/>
      <c r="F13" s="69"/>
      <c r="G13" s="371">
        <f>Gen!K50</f>
        <v>0</v>
      </c>
      <c r="H13" s="165"/>
      <c r="I13" s="162"/>
    </row>
    <row r="14" spans="1:9" ht="14.25" customHeight="1" x14ac:dyDescent="0.2">
      <c r="A14" s="160"/>
      <c r="B14" s="161"/>
      <c r="C14" s="161"/>
      <c r="D14" s="165"/>
      <c r="E14" s="161"/>
      <c r="F14" s="161"/>
      <c r="G14" s="217"/>
      <c r="H14" s="161"/>
      <c r="I14" s="162"/>
    </row>
    <row r="15" spans="1:9" ht="15.75" x14ac:dyDescent="0.25">
      <c r="A15" s="166" t="s">
        <v>34</v>
      </c>
      <c r="B15" s="218"/>
      <c r="C15" s="218"/>
      <c r="D15" s="218"/>
      <c r="E15" s="161"/>
      <c r="F15" s="161"/>
      <c r="G15" s="219"/>
      <c r="H15" s="161"/>
      <c r="I15" s="162"/>
    </row>
    <row r="16" spans="1:9" ht="14.25" customHeight="1" x14ac:dyDescent="0.2">
      <c r="A16" s="160"/>
      <c r="B16" s="34" t="s">
        <v>9</v>
      </c>
      <c r="C16" s="67" t="s">
        <v>574</v>
      </c>
      <c r="D16" s="68"/>
      <c r="E16" s="68"/>
      <c r="F16" s="68"/>
      <c r="G16" s="372">
        <f>Gen!K51</f>
        <v>0</v>
      </c>
      <c r="H16" s="165"/>
      <c r="I16" s="162"/>
    </row>
    <row r="17" spans="1:9" ht="14.25" customHeight="1" x14ac:dyDescent="0.2">
      <c r="A17" s="160"/>
      <c r="B17" s="36" t="s">
        <v>10</v>
      </c>
      <c r="C17" s="90" t="s">
        <v>576</v>
      </c>
      <c r="D17" s="69"/>
      <c r="E17" s="69"/>
      <c r="F17" s="69"/>
      <c r="G17" s="372">
        <f>Gen!K51</f>
        <v>0</v>
      </c>
      <c r="H17" s="161"/>
      <c r="I17" s="162"/>
    </row>
    <row r="18" spans="1:9" ht="14.25" customHeight="1" x14ac:dyDescent="0.2">
      <c r="A18" s="160"/>
      <c r="B18" s="161"/>
      <c r="C18" s="161"/>
      <c r="D18" s="165"/>
      <c r="E18" s="161"/>
      <c r="F18" s="161"/>
      <c r="G18" s="217"/>
      <c r="H18" s="161"/>
      <c r="I18" s="162"/>
    </row>
    <row r="19" spans="1:9" ht="15.75" x14ac:dyDescent="0.25">
      <c r="A19" s="166" t="s">
        <v>149</v>
      </c>
      <c r="B19" s="161"/>
      <c r="C19" s="161"/>
      <c r="D19" s="161"/>
      <c r="E19" s="161"/>
      <c r="F19" s="161"/>
      <c r="G19" s="220"/>
      <c r="H19" s="161"/>
      <c r="I19" s="162"/>
    </row>
    <row r="20" spans="1:9" ht="14.25" customHeight="1" x14ac:dyDescent="0.2">
      <c r="A20" s="160"/>
      <c r="B20" s="91" t="s">
        <v>9</v>
      </c>
      <c r="C20" s="67" t="s">
        <v>150</v>
      </c>
      <c r="D20" s="68"/>
      <c r="E20" s="67"/>
      <c r="F20" s="68"/>
      <c r="G20" s="6">
        <v>50000</v>
      </c>
      <c r="H20" s="161"/>
      <c r="I20" s="162"/>
    </row>
    <row r="21" spans="1:9" ht="14.25" customHeight="1" x14ac:dyDescent="0.2">
      <c r="A21" s="160"/>
      <c r="B21" s="92" t="s">
        <v>10</v>
      </c>
      <c r="C21" s="90" t="s">
        <v>151</v>
      </c>
      <c r="D21" s="69"/>
      <c r="E21" s="90"/>
      <c r="F21" s="69"/>
      <c r="G21" s="93">
        <v>1000</v>
      </c>
      <c r="H21" s="161"/>
      <c r="I21" s="162"/>
    </row>
    <row r="22" spans="1:9" ht="14.25" customHeight="1" x14ac:dyDescent="0.2">
      <c r="A22" s="160"/>
      <c r="B22" s="161"/>
      <c r="C22" s="161"/>
      <c r="D22" s="161"/>
      <c r="E22" s="161"/>
      <c r="F22" s="161"/>
      <c r="G22" s="161"/>
      <c r="H22" s="161"/>
      <c r="I22" s="162"/>
    </row>
    <row r="23" spans="1:9" ht="15.75" x14ac:dyDescent="0.25">
      <c r="A23" s="166" t="s">
        <v>86</v>
      </c>
      <c r="B23" s="161"/>
      <c r="C23" s="161"/>
      <c r="D23" s="161"/>
      <c r="E23" s="163"/>
      <c r="F23" s="163"/>
      <c r="G23" s="161"/>
      <c r="H23" s="161"/>
      <c r="I23" s="162"/>
    </row>
    <row r="24" spans="1:9" ht="14.25" customHeight="1" x14ac:dyDescent="0.2">
      <c r="A24" s="160"/>
      <c r="B24" s="34" t="s">
        <v>9</v>
      </c>
      <c r="C24" s="67" t="s">
        <v>152</v>
      </c>
      <c r="D24" s="94"/>
      <c r="E24" s="74"/>
      <c r="F24" s="74"/>
      <c r="G24" s="45"/>
      <c r="H24" s="221"/>
      <c r="I24" s="162"/>
    </row>
    <row r="25" spans="1:9" ht="14.25" customHeight="1" x14ac:dyDescent="0.2">
      <c r="A25" s="160"/>
      <c r="B25" s="34" t="s">
        <v>10</v>
      </c>
      <c r="C25" s="67" t="s">
        <v>153</v>
      </c>
      <c r="D25" s="68"/>
      <c r="E25" s="67"/>
      <c r="F25" s="95"/>
      <c r="G25" s="45"/>
      <c r="H25" s="221"/>
      <c r="I25" s="162"/>
    </row>
    <row r="26" spans="1:9" ht="14.25" customHeight="1" x14ac:dyDescent="0.2">
      <c r="A26" s="160"/>
      <c r="B26" s="35" t="s">
        <v>11</v>
      </c>
      <c r="C26" s="3" t="s">
        <v>154</v>
      </c>
      <c r="E26" s="3"/>
      <c r="F26" s="96"/>
      <c r="G26" s="45"/>
      <c r="H26" s="221"/>
      <c r="I26" s="162"/>
    </row>
    <row r="27" spans="1:9" ht="14.25" customHeight="1" x14ac:dyDescent="0.2">
      <c r="A27" s="160"/>
      <c r="B27" s="36" t="s">
        <v>12</v>
      </c>
      <c r="C27" s="90" t="s">
        <v>155</v>
      </c>
      <c r="D27" s="69"/>
      <c r="E27" s="90"/>
      <c r="F27" s="97"/>
      <c r="G27" s="45"/>
      <c r="H27" s="221"/>
      <c r="I27" s="162"/>
    </row>
    <row r="28" spans="1:9" ht="14.25" customHeight="1" x14ac:dyDescent="0.2">
      <c r="A28" s="160"/>
      <c r="B28" s="35" t="s">
        <v>14</v>
      </c>
      <c r="C28" s="3" t="s">
        <v>456</v>
      </c>
      <c r="E28" s="3"/>
      <c r="F28" s="96"/>
      <c r="G28" s="45"/>
      <c r="H28" s="211"/>
      <c r="I28" s="162"/>
    </row>
    <row r="29" spans="1:9" ht="14.25" customHeight="1" x14ac:dyDescent="0.2">
      <c r="A29" s="160"/>
      <c r="B29" s="98" t="s">
        <v>16</v>
      </c>
      <c r="C29" s="824" t="s">
        <v>156</v>
      </c>
      <c r="D29" s="824"/>
      <c r="E29" s="824"/>
      <c r="F29" s="825"/>
      <c r="G29" s="45"/>
      <c r="H29" s="221"/>
      <c r="I29" s="162"/>
    </row>
    <row r="30" spans="1:9" ht="14.25" customHeight="1" x14ac:dyDescent="0.2">
      <c r="A30" s="160"/>
      <c r="B30" s="98"/>
      <c r="C30" s="824" t="s">
        <v>378</v>
      </c>
      <c r="D30" s="824"/>
      <c r="E30" s="824"/>
      <c r="F30" s="825"/>
      <c r="G30" s="143"/>
      <c r="H30" s="161"/>
      <c r="I30" s="162"/>
    </row>
    <row r="31" spans="1:9" ht="14.25" customHeight="1" x14ac:dyDescent="0.2">
      <c r="A31" s="160"/>
      <c r="B31" s="98" t="s">
        <v>17</v>
      </c>
      <c r="C31" s="826" t="s">
        <v>377</v>
      </c>
      <c r="D31" s="826"/>
      <c r="E31" s="826"/>
      <c r="F31" s="827"/>
      <c r="G31" s="45"/>
      <c r="H31" s="221"/>
      <c r="I31" s="162"/>
    </row>
    <row r="32" spans="1:9" ht="14.25" customHeight="1" x14ac:dyDescent="0.2">
      <c r="A32" s="160"/>
      <c r="B32" s="99" t="s">
        <v>18</v>
      </c>
      <c r="C32" s="68" t="s">
        <v>157</v>
      </c>
      <c r="D32" s="67"/>
      <c r="E32" s="95"/>
      <c r="F32" s="100"/>
      <c r="G32" s="146"/>
      <c r="H32" s="221"/>
      <c r="I32" s="162"/>
    </row>
    <row r="33" spans="1:9" ht="14.25" customHeight="1" x14ac:dyDescent="0.2">
      <c r="A33" s="160"/>
      <c r="B33" s="101"/>
      <c r="C33" s="819" t="s">
        <v>158</v>
      </c>
      <c r="D33" s="819"/>
      <c r="E33" s="819"/>
      <c r="F33" s="820"/>
      <c r="G33" s="45"/>
      <c r="H33" s="211"/>
      <c r="I33" s="162"/>
    </row>
    <row r="34" spans="1:9" ht="14.25" customHeight="1" x14ac:dyDescent="0.2">
      <c r="A34" s="181"/>
      <c r="B34" s="182"/>
      <c r="C34" s="182"/>
      <c r="D34" s="182"/>
      <c r="E34" s="182"/>
      <c r="F34" s="182"/>
      <c r="G34" s="182"/>
      <c r="H34" s="182"/>
      <c r="I34" s="183"/>
    </row>
    <row r="35" spans="1:9" ht="14.25" customHeight="1" x14ac:dyDescent="0.2"/>
    <row r="36" spans="1:9" ht="14.25" customHeight="1" x14ac:dyDescent="0.2"/>
    <row r="37" spans="1:9" ht="14.25" customHeight="1" x14ac:dyDescent="0.2"/>
    <row r="38" spans="1:9" ht="14.25" customHeight="1" x14ac:dyDescent="0.2"/>
    <row r="39" spans="1:9" ht="14.25" customHeight="1" x14ac:dyDescent="0.2"/>
    <row r="40" spans="1:9" ht="14.25" customHeight="1" x14ac:dyDescent="0.2"/>
    <row r="41" spans="1:9" ht="15.75" customHeight="1" x14ac:dyDescent="0.2"/>
    <row r="42" spans="1:9" ht="15.75" customHeight="1" x14ac:dyDescent="0.2"/>
    <row r="43" spans="1:9" ht="15.75" customHeight="1" x14ac:dyDescent="0.2"/>
    <row r="44" spans="1:9" ht="15.75" customHeight="1" x14ac:dyDescent="0.2"/>
    <row r="45" spans="1:9" ht="15.75" customHeight="1" x14ac:dyDescent="0.2"/>
    <row r="46" spans="1:9" ht="15.75" customHeight="1" x14ac:dyDescent="0.2"/>
    <row r="47" spans="1:9" ht="15.75" customHeight="1" x14ac:dyDescent="0.2"/>
    <row r="48" spans="1:9" ht="15.75" customHeight="1" x14ac:dyDescent="0.2"/>
    <row r="49" ht="15.75" customHeight="1" x14ac:dyDescent="0.2"/>
    <row r="50" ht="15.75" customHeight="1" x14ac:dyDescent="0.2"/>
  </sheetData>
  <sheetProtection selectLockedCells="1"/>
  <mergeCells count="6">
    <mergeCell ref="D2:F2"/>
    <mergeCell ref="C33:F33"/>
    <mergeCell ref="B4:G4"/>
    <mergeCell ref="C29:F29"/>
    <mergeCell ref="C31:F31"/>
    <mergeCell ref="C30:F30"/>
  </mergeCells>
  <phoneticPr fontId="8" type="noConversion"/>
  <conditionalFormatting sqref="G7:G11">
    <cfRule type="cellIs" dxfId="184" priority="39" operator="lessThan">
      <formula>1</formula>
    </cfRule>
  </conditionalFormatting>
  <conditionalFormatting sqref="G8:G12">
    <cfRule type="notContainsBlanks" dxfId="183" priority="2">
      <formula>LEN(TRIM(G8))&gt;0</formula>
    </cfRule>
  </conditionalFormatting>
  <conditionalFormatting sqref="G12">
    <cfRule type="containsText" dxfId="182" priority="37" operator="containsText" text="Y">
      <formula>NOT(ISERROR(SEARCH("Y",G12)))</formula>
    </cfRule>
    <cfRule type="containsText" dxfId="181" priority="38" operator="containsText" text="N">
      <formula>NOT(ISERROR(SEARCH("N",G12)))</formula>
    </cfRule>
  </conditionalFormatting>
  <conditionalFormatting sqref="G24:G29 G12">
    <cfRule type="containsBlanks" dxfId="180" priority="36">
      <formula>LEN(TRIM(G12))=0</formula>
    </cfRule>
  </conditionalFormatting>
  <conditionalFormatting sqref="G24:G29 G31">
    <cfRule type="containsText" dxfId="179" priority="20" operator="containsText" text="Y">
      <formula>NOT(ISERROR(SEARCH("Y",G24)))</formula>
    </cfRule>
    <cfRule type="containsText" dxfId="178" priority="21" operator="containsText" text="N">
      <formula>NOT(ISERROR(SEARCH("N",G24)))</formula>
    </cfRule>
  </conditionalFormatting>
  <conditionalFormatting sqref="G30">
    <cfRule type="notContainsBlanks" dxfId="177" priority="1">
      <formula>LEN(TRIM(G30))&gt;0</formula>
    </cfRule>
    <cfRule type="containsBlanks" dxfId="175" priority="19">
      <formula>LEN(TRIM(G30))=0</formula>
    </cfRule>
  </conditionalFormatting>
  <conditionalFormatting sqref="G31:G32">
    <cfRule type="containsBlanks" dxfId="174" priority="27">
      <formula>LEN(TRIM(G31))=0</formula>
    </cfRule>
  </conditionalFormatting>
  <conditionalFormatting sqref="G32">
    <cfRule type="containsText" dxfId="173" priority="28" operator="containsText" text="Y">
      <formula>NOT(ISERROR(SEARCH("Y",G32)))</formula>
    </cfRule>
    <cfRule type="containsText" dxfId="172" priority="29" operator="containsText" text="N">
      <formula>NOT(ISERROR(SEARCH("N",G32)))</formula>
    </cfRule>
  </conditionalFormatting>
  <conditionalFormatting sqref="G33">
    <cfRule type="containsText" dxfId="171" priority="9" operator="containsText" text="Y">
      <formula>NOT(ISERROR(SEARCH("Y",G33)))</formula>
    </cfRule>
    <cfRule type="containsText" dxfId="170" priority="10" operator="containsText" text="N">
      <formula>NOT(ISERROR(SEARCH("N",G33)))</formula>
    </cfRule>
    <cfRule type="containsBlanks" dxfId="169" priority="11">
      <formula>LEN(TRIM(G33))=0</formula>
    </cfRule>
  </conditionalFormatting>
  <printOptions horizontalCentered="1"/>
  <pageMargins left="0.25" right="0.25" top="0.25" bottom="0.25" header="0.5" footer="0.5"/>
  <pageSetup scale="78"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38BEB78C-2113-4D4C-BDC4-8772F023C6AC}">
            <xm:f>Gen!$E$50='Data Validation'!$I$5</xm:f>
            <x14:dxf>
              <font>
                <color theme="1"/>
              </font>
            </x14:dxf>
          </x14:cfRule>
          <xm:sqref>A3</xm:sqref>
        </x14:conditionalFormatting>
        <x14:conditionalFormatting xmlns:xm="http://schemas.microsoft.com/office/excel/2006/main">
          <x14:cfRule type="expression" priority="5" id="{99986A87-E233-4ACC-AE90-4C054C6CA1E3}">
            <xm:f>Gen!$E$50='Data Validation'!$I$5</xm:f>
            <x14:dxf>
              <font>
                <color theme="0" tint="-4.9989318521683403E-2"/>
              </font>
              <fill>
                <patternFill>
                  <bgColor theme="0" tint="-4.9989318521683403E-2"/>
                </patternFill>
              </fill>
              <border>
                <left/>
                <right/>
                <top/>
                <bottom/>
              </border>
            </x14:dxf>
          </x14:cfRule>
          <xm:sqref>A4:I34</xm:sqref>
        </x14:conditionalFormatting>
        <x14:conditionalFormatting xmlns:xm="http://schemas.microsoft.com/office/excel/2006/main">
          <x14:cfRule type="expression" priority="7" id="{9278A622-744C-489B-A88A-49305D657E1F}">
            <xm:f>$G$29='Data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B30:G30</xm:sqref>
        </x14:conditionalFormatting>
        <x14:conditionalFormatting xmlns:xm="http://schemas.microsoft.com/office/excel/2006/main">
          <x14:cfRule type="expression" priority="6" id="{0F1CBE60-CC8B-4416-8E04-4AD115661807}">
            <xm:f>$G$32='Data Validation'!$I$5</xm:f>
            <x14:dxf>
              <font>
                <color theme="0" tint="-4.9989318521683403E-2"/>
              </font>
              <fill>
                <patternFill>
                  <bgColor theme="0" tint="-4.9989318521683403E-2"/>
                </patternFill>
              </fill>
              <border>
                <left style="thin">
                  <color auto="1"/>
                </left>
                <right style="thin">
                  <color auto="1"/>
                </right>
                <top style="thin">
                  <color auto="1"/>
                </top>
                <bottom style="thin">
                  <color auto="1"/>
                </bottom>
                <vertical/>
                <horizontal/>
              </border>
            </x14:dxf>
          </x14:cfRule>
          <xm:sqref>B33:G33</xm:sqref>
        </x14:conditionalFormatting>
        <x14:conditionalFormatting xmlns:xm="http://schemas.microsoft.com/office/excel/2006/main">
          <x14:cfRule type="expression" priority="18" id="{C92A87CE-FE30-44D5-BCD2-81FBA8D3C430}">
            <xm:f>$G$29='Data Validation'!$I$5</xm:f>
            <x14:dxf>
              <fill>
                <patternFill>
                  <bgColor theme="0"/>
                </patternFill>
              </fill>
            </x14:dxf>
          </x14:cfRule>
          <xm:sqref>G30</xm:sqref>
        </x14:conditionalFormatting>
        <x14:conditionalFormatting xmlns:xm="http://schemas.microsoft.com/office/excel/2006/main">
          <x14:cfRule type="expression" priority="17" id="{40A12D35-9F3D-4A42-81BB-6CD9418BFEB4}">
            <xm:f>$G$24='Data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H24</xm:sqref>
        </x14:conditionalFormatting>
        <x14:conditionalFormatting xmlns:xm="http://schemas.microsoft.com/office/excel/2006/main">
          <x14:cfRule type="expression" priority="16" id="{549CB36B-DE37-4003-BC8A-87594DA786E4}">
            <xm:f>$G$25='Data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H25</xm:sqref>
        </x14:conditionalFormatting>
        <x14:conditionalFormatting xmlns:xm="http://schemas.microsoft.com/office/excel/2006/main">
          <x14:cfRule type="expression" priority="15" id="{D57CFAD6-EBE0-4BBF-A90F-503632B8F136}">
            <xm:f>$G$26='Data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H26</xm:sqref>
        </x14:conditionalFormatting>
        <x14:conditionalFormatting xmlns:xm="http://schemas.microsoft.com/office/excel/2006/main">
          <x14:cfRule type="expression" priority="14" id="{5F56A0DD-04AC-42F5-BB90-DDB7F80EE9EC}">
            <xm:f>$G$27='Data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H27</xm:sqref>
        </x14:conditionalFormatting>
        <x14:conditionalFormatting xmlns:xm="http://schemas.microsoft.com/office/excel/2006/main">
          <x14:cfRule type="expression" priority="13" id="{1D66F04B-D161-41A0-8198-8A3A6D78138D}">
            <xm:f>$G$28='Data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H28</xm:sqref>
        </x14:conditionalFormatting>
        <x14:conditionalFormatting xmlns:xm="http://schemas.microsoft.com/office/excel/2006/main">
          <x14:cfRule type="expression" priority="12" id="{DFA8EA02-F2EA-4357-BFF3-5FD92CC08BE3}">
            <xm:f>$G$31='Data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H31</xm:sqref>
        </x14:conditionalFormatting>
        <x14:conditionalFormatting xmlns:xm="http://schemas.microsoft.com/office/excel/2006/main">
          <x14:cfRule type="expression" priority="3" id="{CAEF943D-2715-4344-A9AF-02F7D1D12791}">
            <xm:f>$G$32='Data Validation'!$I$4</xm:f>
            <x14:dxf>
              <fill>
                <patternFill>
                  <bgColor theme="2" tint="-9.9948118533890809E-2"/>
                </patternFill>
              </fill>
              <border>
                <left style="thin">
                  <color auto="1"/>
                </left>
                <right style="thin">
                  <color auto="1"/>
                </right>
                <top style="thin">
                  <color auto="1"/>
                </top>
                <bottom style="thin">
                  <color auto="1"/>
                </bottom>
                <vertical/>
                <horizontal/>
              </border>
            </x14:dxf>
          </x14:cfRule>
          <xm:sqref>H32</xm:sqref>
        </x14:conditionalFormatting>
        <x14:conditionalFormatting xmlns:xm="http://schemas.microsoft.com/office/excel/2006/main">
          <x14:cfRule type="expression" priority="8" id="{8F138764-9C14-471E-8274-AB03136A173C}">
            <xm:f>$G$33='Data Validation'!$I$5</xm:f>
            <x14:dxf>
              <fill>
                <patternFill>
                  <bgColor theme="2" tint="-9.9948118533890809E-2"/>
                </patternFill>
              </fill>
              <border>
                <left style="thin">
                  <color auto="1"/>
                </left>
                <right style="thin">
                  <color auto="1"/>
                </right>
                <top style="thin">
                  <color auto="1"/>
                </top>
                <bottom style="thin">
                  <color auto="1"/>
                </bottom>
                <vertical/>
                <horizontal/>
              </border>
            </x14:dxf>
          </x14:cfRule>
          <xm:sqref>H33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3000000}">
          <x14:formula1>
            <xm:f>'Data Validation'!$K$26:$K$29</xm:f>
          </x14:formula1>
          <xm:sqref>G10</xm:sqref>
        </x14:dataValidation>
        <x14:dataValidation type="list" allowBlank="1" showInputMessage="1" showErrorMessage="1" xr:uid="{00000000-0002-0000-0600-000004000000}">
          <x14:formula1>
            <xm:f>'Data Validation'!$M$26:$M$30</xm:f>
          </x14:formula1>
          <xm:sqref>G11</xm:sqref>
        </x14:dataValidation>
        <x14:dataValidation type="list" allowBlank="1" showInputMessage="1" showErrorMessage="1" xr:uid="{04C84BE9-E7D9-4A77-83D1-9325757EDA16}">
          <x14:formula1>
            <xm:f>'Data Validation'!$I$3:$I$5</xm:f>
          </x14:formula1>
          <xm:sqref>G12 G24:G29 G31:G33</xm:sqref>
        </x14:dataValidation>
        <x14:dataValidation type="list" allowBlank="1" showInputMessage="1" showErrorMessage="1" xr:uid="{00000000-0002-0000-0600-000000000000}">
          <x14:formula1>
            <xm:f>'Data Validation'!$G$26:$G$31</xm:f>
          </x14:formula1>
          <xm:sqref>G8</xm:sqref>
        </x14:dataValidation>
        <x14:dataValidation type="list" allowBlank="1" showInputMessage="1" showErrorMessage="1" xr:uid="{725E92CA-259D-487F-8D47-EF5E2CC3A2A2}">
          <x14:formula1>
            <xm:f>'Data Validation'!$E$27:$E$30</xm:f>
          </x14:formula1>
          <xm:sqref>G7</xm:sqref>
        </x14:dataValidation>
        <x14:dataValidation type="list" allowBlank="1" showInputMessage="1" showErrorMessage="1" xr:uid="{00000000-0002-0000-0600-000001000000}">
          <x14:formula1>
            <xm:f>'Data Validation'!$I$26:$I$29</xm:f>
          </x14:formula1>
          <xm:sqref>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7753886BC75F42953EABDEA512D3F0" ma:contentTypeVersion="17" ma:contentTypeDescription="Create a new document." ma:contentTypeScope="" ma:versionID="29660026df9768d3cefac1486724eac4">
  <xsd:schema xmlns:xsd="http://www.w3.org/2001/XMLSchema" xmlns:xs="http://www.w3.org/2001/XMLSchema" xmlns:p="http://schemas.microsoft.com/office/2006/metadata/properties" xmlns:ns2="87dc72e2-2496-4609-9f7f-3baad830f0f5" xmlns:ns3="9e071d32-68c9-4c8d-bd88-80380b4e1bcb" xmlns:ns4="bfa5c5ab-40a2-4240-b7ef-afdaa971d3fb" targetNamespace="http://schemas.microsoft.com/office/2006/metadata/properties" ma:root="true" ma:fieldsID="0f0f320edcd3f2b1aed89e0a68ae402b" ns2:_="" ns3:_="" ns4:_="">
    <xsd:import namespace="87dc72e2-2496-4609-9f7f-3baad830f0f5"/>
    <xsd:import namespace="9e071d32-68c9-4c8d-bd88-80380b4e1bcb"/>
    <xsd:import namespace="bfa5c5ab-40a2-4240-b7ef-afdaa971d3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c72e2-2496-4609-9f7f-3baad830f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8cf1c0-73f6-4b47-a830-15ce226314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71d32-68c9-4c8d-bd88-80380b4e1b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a5c5ab-40a2-4240-b7ef-afdaa971d3f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1f69007-e415-40c7-b64b-32c5e1cd7943}" ma:internalName="TaxCatchAll" ma:showField="CatchAllData" ma:web="bfa5c5ab-40a2-4240-b7ef-afdaa971d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a5c5ab-40a2-4240-b7ef-afdaa971d3fb" xsi:nil="true"/>
    <lcf76f155ced4ddcb4097134ff3c332f xmlns="87dc72e2-2496-4609-9f7f-3baad830f0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11C921-8302-4D83-8209-CFB2EBC09AEE}">
  <ds:schemaRefs>
    <ds:schemaRef ds:uri="http://schemas.microsoft.com/sharepoint/v3/contenttype/forms"/>
  </ds:schemaRefs>
</ds:datastoreItem>
</file>

<file path=customXml/itemProps2.xml><?xml version="1.0" encoding="utf-8"?>
<ds:datastoreItem xmlns:ds="http://schemas.openxmlformats.org/officeDocument/2006/customXml" ds:itemID="{02E5BE4B-2DF8-40A5-876B-357B58DF9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c72e2-2496-4609-9f7f-3baad830f0f5"/>
    <ds:schemaRef ds:uri="9e071d32-68c9-4c8d-bd88-80380b4e1bcb"/>
    <ds:schemaRef ds:uri="bfa5c5ab-40a2-4240-b7ef-afdaa971d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B4ACD-9A86-44E3-B6F2-F924EF094BBB}">
  <ds:schemaRef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9e071d32-68c9-4c8d-bd88-80380b4e1bcb"/>
    <ds:schemaRef ds:uri="http://purl.org/dc/terms/"/>
    <ds:schemaRef ds:uri="http://schemas.openxmlformats.org/package/2006/metadata/core-properties"/>
    <ds:schemaRef ds:uri="87dc72e2-2496-4609-9f7f-3baad830f0f5"/>
    <ds:schemaRef ds:uri="http://schemas.microsoft.com/office/infopath/2007/PartnerControls"/>
    <ds:schemaRef ds:uri="bfa5c5ab-40a2-4240-b7ef-afdaa971d3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Arm-Ed Old</vt:lpstr>
      <vt:lpstr>LEL Old</vt:lpstr>
      <vt:lpstr>Intro</vt:lpstr>
      <vt:lpstr>Gen</vt:lpstr>
      <vt:lpstr>GL</vt:lpstr>
      <vt:lpstr>LEL</vt:lpstr>
      <vt:lpstr>Arm-Ed</vt:lpstr>
      <vt:lpstr>Auto SOV</vt:lpstr>
      <vt:lpstr>Auto PD-Lia</vt:lpstr>
      <vt:lpstr>Prop SOV</vt:lpstr>
      <vt:lpstr>Prop-Inland Marine</vt:lpstr>
      <vt:lpstr>Crime</vt:lpstr>
      <vt:lpstr>ELL</vt:lpstr>
      <vt:lpstr>Excess</vt:lpstr>
      <vt:lpstr>Data Validation</vt:lpstr>
      <vt:lpstr>Crime!CrimeDeductibles</vt:lpstr>
      <vt:lpstr>Crime!CrimeLimits</vt:lpstr>
    </vt:vector>
  </TitlesOfParts>
  <Manager/>
  <Company>Downey Insurance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kwilliams</dc:creator>
  <cp:keywords/>
  <dc:description/>
  <cp:lastModifiedBy>Jan Skovbjerg</cp:lastModifiedBy>
  <cp:revision/>
  <cp:lastPrinted>2025-05-08T16:35:36Z</cp:lastPrinted>
  <dcterms:created xsi:type="dcterms:W3CDTF">2008-01-08T20:20:31Z</dcterms:created>
  <dcterms:modified xsi:type="dcterms:W3CDTF">2025-05-19T19:20:09Z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0x0101002C7753886BC75F42953EABDEA512D3F0</vt:lpwstr>
  </property>
  <property fmtid="{D5CDD505-2E9C-101B-9397-08002B2CF9AE}" pid="3" name="MediaServiceImageTags">
    <vt:lpwstr/>
  </property>
</Properties>
</file>